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brynmawrfile\shared\wastewater\01_Regulatory\02_Flow Data and Billing\Media Bulk Billing\Flow Report\2024\"/>
    </mc:Choice>
  </mc:AlternateContent>
  <xr:revisionPtr revIDLastSave="0" documentId="13_ncr:1_{473F040D-3E80-4423-9347-40A44B9A0255}" xr6:coauthVersionLast="47" xr6:coauthVersionMax="47" xr10:uidLastSave="{00000000-0000-0000-0000-000000000000}"/>
  <bookViews>
    <workbookView xWindow="28680" yWindow="-120" windowWidth="29040" windowHeight="17790" firstSheet="1" activeTab="2" xr2:uid="{00000000-000D-0000-FFFF-FFFF00000000}"/>
  </bookViews>
  <sheets>
    <sheet name="WData" sheetId="4" state="hidden" r:id="rId1"/>
    <sheet name="Daily Flow" sheetId="5" r:id="rId2"/>
    <sheet name="Total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0" i="5" l="1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Q25" i="5" l="1"/>
  <c r="Q71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N10" i="5"/>
  <c r="Q10" i="5" s="1"/>
  <c r="N11" i="5"/>
  <c r="Q11" i="5" s="1"/>
  <c r="N12" i="5"/>
  <c r="Q12" i="5" s="1"/>
  <c r="N13" i="5"/>
  <c r="Q13" i="5" s="1"/>
  <c r="N14" i="5"/>
  <c r="Q14" i="5" s="1"/>
  <c r="N15" i="5"/>
  <c r="Q15" i="5" s="1"/>
  <c r="N16" i="5"/>
  <c r="Q16" i="5" s="1"/>
  <c r="N17" i="5"/>
  <c r="Q17" i="5" s="1"/>
  <c r="N18" i="5"/>
  <c r="Q18" i="5" s="1"/>
  <c r="N19" i="5"/>
  <c r="Q19" i="5" s="1"/>
  <c r="N20" i="5"/>
  <c r="Q20" i="5" s="1"/>
  <c r="N21" i="5"/>
  <c r="Q21" i="5" s="1"/>
  <c r="N22" i="5"/>
  <c r="Q22" i="5" s="1"/>
  <c r="N23" i="5"/>
  <c r="Q23" i="5" s="1"/>
  <c r="N24" i="5"/>
  <c r="Q24" i="5" s="1"/>
  <c r="N25" i="5"/>
  <c r="N26" i="5"/>
  <c r="Q26" i="5" s="1"/>
  <c r="N27" i="5"/>
  <c r="Q27" i="5" s="1"/>
  <c r="N28" i="5"/>
  <c r="Q28" i="5" s="1"/>
  <c r="N29" i="5"/>
  <c r="Q29" i="5" s="1"/>
  <c r="N30" i="5"/>
  <c r="Q30" i="5" s="1"/>
  <c r="N31" i="5"/>
  <c r="Q31" i="5" s="1"/>
  <c r="N32" i="5"/>
  <c r="Q32" i="5" s="1"/>
  <c r="N33" i="5"/>
  <c r="Q33" i="5" s="1"/>
  <c r="N34" i="5"/>
  <c r="Q34" i="5" s="1"/>
  <c r="N35" i="5"/>
  <c r="Q35" i="5" s="1"/>
  <c r="N36" i="5"/>
  <c r="Q36" i="5" s="1"/>
  <c r="N37" i="5"/>
  <c r="Q37" i="5" s="1"/>
  <c r="N38" i="5"/>
  <c r="Q38" i="5" s="1"/>
  <c r="N39" i="5"/>
  <c r="Q39" i="5" s="1"/>
  <c r="N40" i="5"/>
  <c r="Q40" i="5" s="1"/>
  <c r="N41" i="5"/>
  <c r="Q41" i="5" s="1"/>
  <c r="N42" i="5"/>
  <c r="Q42" i="5" s="1"/>
  <c r="N43" i="5"/>
  <c r="Q43" i="5" s="1"/>
  <c r="N44" i="5"/>
  <c r="Q44" i="5" s="1"/>
  <c r="N45" i="5"/>
  <c r="Q45" i="5" s="1"/>
  <c r="N46" i="5"/>
  <c r="Q46" i="5" s="1"/>
  <c r="N47" i="5"/>
  <c r="Q47" i="5" s="1"/>
  <c r="N48" i="5"/>
  <c r="Q48" i="5" s="1"/>
  <c r="N49" i="5"/>
  <c r="Q49" i="5" s="1"/>
  <c r="N50" i="5"/>
  <c r="Q50" i="5" s="1"/>
  <c r="N51" i="5"/>
  <c r="Q51" i="5" s="1"/>
  <c r="N52" i="5"/>
  <c r="Q52" i="5" s="1"/>
  <c r="N53" i="5"/>
  <c r="Q53" i="5" s="1"/>
  <c r="N54" i="5"/>
  <c r="Q54" i="5" s="1"/>
  <c r="N55" i="5"/>
  <c r="Q55" i="5" s="1"/>
  <c r="N56" i="5"/>
  <c r="Q56" i="5" s="1"/>
  <c r="N57" i="5"/>
  <c r="Q57" i="5" s="1"/>
  <c r="N58" i="5"/>
  <c r="Q58" i="5" s="1"/>
  <c r="N59" i="5"/>
  <c r="Q59" i="5" s="1"/>
  <c r="N60" i="5"/>
  <c r="Q60" i="5" s="1"/>
  <c r="N61" i="5"/>
  <c r="Q61" i="5" s="1"/>
  <c r="N62" i="5"/>
  <c r="Q62" i="5" s="1"/>
  <c r="N63" i="5"/>
  <c r="Q63" i="5" s="1"/>
  <c r="N64" i="5"/>
  <c r="Q64" i="5" s="1"/>
  <c r="N65" i="5"/>
  <c r="Q65" i="5" s="1"/>
  <c r="N66" i="5"/>
  <c r="Q66" i="5" s="1"/>
  <c r="N67" i="5"/>
  <c r="Q67" i="5" s="1"/>
  <c r="N68" i="5"/>
  <c r="Q68" i="5" s="1"/>
  <c r="N69" i="5"/>
  <c r="Q69" i="5" s="1"/>
  <c r="N70" i="5"/>
  <c r="Q70" i="5" s="1"/>
  <c r="N71" i="5"/>
  <c r="N72" i="5"/>
  <c r="Q72" i="5" s="1"/>
  <c r="N73" i="5"/>
  <c r="Q73" i="5" s="1"/>
  <c r="N74" i="5"/>
  <c r="Q74" i="5" s="1"/>
  <c r="N75" i="5"/>
  <c r="Q75" i="5" s="1"/>
  <c r="N76" i="5"/>
  <c r="Q76" i="5" s="1"/>
  <c r="N77" i="5"/>
  <c r="Q77" i="5" s="1"/>
  <c r="N78" i="5"/>
  <c r="Q78" i="5" s="1"/>
  <c r="N79" i="5"/>
  <c r="Q79" i="5" s="1"/>
  <c r="N80" i="5"/>
  <c r="Q80" i="5" s="1"/>
  <c r="N81" i="5"/>
  <c r="Q81" i="5" s="1"/>
  <c r="N82" i="5"/>
  <c r="Q82" i="5" s="1"/>
  <c r="N83" i="5"/>
  <c r="Q83" i="5" s="1"/>
  <c r="N84" i="5"/>
  <c r="Q84" i="5" s="1"/>
  <c r="N85" i="5"/>
  <c r="Q85" i="5" s="1"/>
  <c r="N86" i="5"/>
  <c r="Q86" i="5" s="1"/>
  <c r="N87" i="5"/>
  <c r="Q87" i="5" s="1"/>
  <c r="N88" i="5"/>
  <c r="Q88" i="5" s="1"/>
  <c r="N89" i="5"/>
  <c r="Q89" i="5" s="1"/>
  <c r="N90" i="5"/>
  <c r="Q90" i="5" s="1"/>
  <c r="N91" i="5"/>
  <c r="Q91" i="5" s="1"/>
  <c r="N92" i="5"/>
  <c r="Q92" i="5" s="1"/>
  <c r="N93" i="5"/>
  <c r="Q93" i="5" s="1"/>
  <c r="N94" i="5"/>
  <c r="Q94" i="5" s="1"/>
  <c r="N95" i="5"/>
  <c r="Q95" i="5" s="1"/>
  <c r="N96" i="5"/>
  <c r="Q96" i="5" s="1"/>
  <c r="N97" i="5"/>
  <c r="Q97" i="5" s="1"/>
  <c r="N98" i="5"/>
  <c r="Q98" i="5" s="1"/>
  <c r="N99" i="5"/>
  <c r="Q99" i="5" s="1"/>
  <c r="N9" i="5"/>
  <c r="Q9" i="5" s="1"/>
  <c r="Q4" i="6" l="1" a="1"/>
  <c r="Q4" i="6" s="1"/>
  <c r="A365" i="5" l="1"/>
  <c r="A344" i="5"/>
  <c r="A354" i="5"/>
  <c r="A360" i="5"/>
  <c r="A368" i="5"/>
  <c r="A351" i="5"/>
  <c r="A357" i="5"/>
  <c r="A346" i="5"/>
  <c r="A362" i="5"/>
  <c r="A355" i="5"/>
  <c r="A345" i="5"/>
  <c r="A349" i="5"/>
  <c r="A361" i="5"/>
  <c r="A367" i="5"/>
  <c r="A372" i="5"/>
  <c r="A366" i="5"/>
  <c r="A356" i="5"/>
  <c r="A358" i="5"/>
  <c r="A373" i="5"/>
  <c r="A369" i="5"/>
  <c r="A364" i="5"/>
  <c r="A348" i="5"/>
  <c r="A370" i="5"/>
  <c r="A359" i="5"/>
  <c r="A353" i="5"/>
  <c r="A350" i="5"/>
  <c r="A363" i="5"/>
  <c r="A371" i="5"/>
  <c r="A352" i="5"/>
  <c r="A347" i="5"/>
  <c r="A1" i="4"/>
  <c r="A45" i="5" l="1"/>
  <c r="A46" i="5"/>
  <c r="A52" i="5"/>
  <c r="A75" i="5"/>
  <c r="A81" i="5"/>
  <c r="A11" i="5"/>
  <c r="A23" i="5"/>
  <c r="A32" i="5"/>
  <c r="A10" i="5"/>
  <c r="A66" i="5"/>
  <c r="A89" i="5"/>
  <c r="A95" i="5"/>
  <c r="A105" i="5"/>
  <c r="A111" i="5"/>
  <c r="A14" i="5"/>
  <c r="A28" i="5"/>
  <c r="A30" i="5"/>
  <c r="A21" i="5"/>
  <c r="A13" i="5"/>
  <c r="A9" i="5"/>
  <c r="A37" i="5"/>
  <c r="A120" i="5"/>
  <c r="A86" i="5"/>
  <c r="A134" i="5"/>
  <c r="A140" i="5"/>
  <c r="A156" i="5"/>
  <c r="A166" i="5"/>
  <c r="A102" i="5"/>
  <c r="A44" i="5"/>
  <c r="A127" i="5"/>
  <c r="A129" i="5"/>
  <c r="A191" i="5"/>
  <c r="A78" i="5"/>
  <c r="A155" i="5"/>
  <c r="A238" i="5"/>
  <c r="A43" i="5"/>
  <c r="A139" i="5"/>
  <c r="A214" i="5"/>
  <c r="A232" i="5"/>
  <c r="A239" i="5"/>
  <c r="A240" i="5"/>
  <c r="A252" i="5"/>
  <c r="A262" i="5"/>
  <c r="A268" i="5"/>
  <c r="A278" i="5"/>
  <c r="A284" i="5"/>
  <c r="A294" i="5"/>
  <c r="A300" i="5"/>
  <c r="A310" i="5"/>
  <c r="A186" i="5"/>
  <c r="A208" i="5"/>
  <c r="A291" i="5"/>
  <c r="A98" i="5"/>
  <c r="A163" i="5"/>
  <c r="A137" i="5"/>
  <c r="A183" i="5"/>
  <c r="A221" i="5"/>
  <c r="A314" i="5"/>
  <c r="A141" i="5"/>
  <c r="A229" i="5"/>
  <c r="A315" i="5"/>
  <c r="A321" i="5"/>
  <c r="A337" i="5"/>
  <c r="A301" i="5"/>
  <c r="A311" i="5"/>
  <c r="A181" i="5"/>
  <c r="A19" i="5"/>
  <c r="A27" i="5"/>
  <c r="A35" i="5"/>
  <c r="A51" i="5"/>
  <c r="A74" i="5"/>
  <c r="A82" i="5"/>
  <c r="A54" i="5"/>
  <c r="A165" i="5"/>
  <c r="A173" i="5"/>
  <c r="A189" i="5"/>
  <c r="A197" i="5"/>
  <c r="A205" i="5"/>
  <c r="A213" i="5"/>
  <c r="A237" i="5"/>
  <c r="A245" i="5"/>
  <c r="A261" i="5"/>
  <c r="A269" i="5"/>
  <c r="A277" i="5"/>
  <c r="A293" i="5"/>
  <c r="A58" i="5"/>
  <c r="A110" i="5"/>
  <c r="A114" i="5"/>
  <c r="A202" i="5"/>
  <c r="A196" i="5"/>
  <c r="A93" i="5"/>
  <c r="A168" i="5"/>
  <c r="A260" i="5"/>
  <c r="A87" i="5"/>
  <c r="A131" i="5"/>
  <c r="A160" i="5"/>
  <c r="A248" i="5"/>
  <c r="A103" i="5"/>
  <c r="A130" i="5"/>
  <c r="A96" i="5"/>
  <c r="A274" i="5"/>
  <c r="A184" i="5"/>
  <c r="A148" i="5"/>
  <c r="A234" i="5"/>
  <c r="A338" i="5"/>
  <c r="A341" i="5"/>
  <c r="A198" i="5"/>
  <c r="A236" i="5"/>
  <c r="A246" i="5"/>
  <c r="A305" i="5"/>
  <c r="A256" i="5"/>
  <c r="A286" i="5"/>
  <c r="A342" i="5"/>
  <c r="A254" i="5"/>
  <c r="A336" i="5"/>
  <c r="A340" i="5"/>
  <c r="A318" i="5"/>
  <c r="A270" i="5"/>
  <c r="A331" i="5"/>
  <c r="A312" i="5"/>
  <c r="A69" i="5"/>
  <c r="A266" i="5"/>
  <c r="A298" i="5"/>
  <c r="A320" i="5"/>
  <c r="A158" i="5"/>
  <c r="A41" i="5"/>
  <c r="A48" i="5"/>
  <c r="A49" i="5"/>
  <c r="A150" i="5"/>
  <c r="A88" i="5"/>
  <c r="A174" i="5"/>
  <c r="A206" i="5"/>
  <c r="A222" i="5"/>
  <c r="A65" i="5"/>
  <c r="A64" i="5"/>
  <c r="A116" i="5"/>
  <c r="A143" i="5"/>
  <c r="A90" i="5"/>
  <c r="A161" i="5"/>
  <c r="A280" i="5"/>
  <c r="A283" i="5"/>
  <c r="A187" i="5"/>
  <c r="A217" i="5"/>
  <c r="A303" i="5"/>
  <c r="A169" i="5"/>
  <c r="A219" i="5"/>
  <c r="A224" i="5"/>
  <c r="A327" i="5"/>
  <c r="A281" i="5"/>
  <c r="A285" i="5"/>
  <c r="A275" i="5"/>
  <c r="A279" i="5"/>
  <c r="A243" i="5"/>
  <c r="A304" i="5"/>
  <c r="A323" i="5"/>
  <c r="A242" i="5"/>
  <c r="A307" i="5"/>
  <c r="A313" i="5"/>
  <c r="A325" i="5"/>
  <c r="A309" i="5"/>
  <c r="A55" i="5"/>
  <c r="A115" i="5"/>
  <c r="A128" i="5"/>
  <c r="A144" i="5"/>
  <c r="A104" i="5"/>
  <c r="A125" i="5"/>
  <c r="A177" i="5"/>
  <c r="A179" i="5"/>
  <c r="A204" i="5"/>
  <c r="A227" i="5"/>
  <c r="A249" i="5"/>
  <c r="A265" i="5"/>
  <c r="A172" i="5"/>
  <c r="A178" i="5"/>
  <c r="A244" i="5"/>
  <c r="A263" i="5"/>
  <c r="A296" i="5"/>
  <c r="A231" i="5"/>
  <c r="A170" i="5"/>
  <c r="A306" i="5"/>
  <c r="A329" i="5"/>
  <c r="A333" i="5"/>
  <c r="A272" i="5"/>
  <c r="A335" i="5"/>
  <c r="A29" i="5"/>
  <c r="A61" i="5"/>
  <c r="A91" i="5"/>
  <c r="A26" i="5"/>
  <c r="A112" i="5"/>
  <c r="A299" i="5"/>
  <c r="A192" i="5"/>
  <c r="A317" i="5"/>
  <c r="A171" i="5"/>
  <c r="A203" i="5"/>
  <c r="A255" i="5"/>
  <c r="A334" i="5"/>
  <c r="A316" i="5"/>
  <c r="A40" i="5"/>
  <c r="A92" i="5"/>
  <c r="A123" i="5"/>
  <c r="A188" i="5"/>
  <c r="A230" i="5"/>
  <c r="A297" i="5"/>
  <c r="A276" i="5"/>
  <c r="A228" i="5"/>
  <c r="A73" i="5"/>
  <c r="A12" i="5"/>
  <c r="A126" i="5"/>
  <c r="A119" i="5"/>
  <c r="A193" i="5"/>
  <c r="A195" i="5"/>
  <c r="A199" i="5"/>
  <c r="A201" i="5"/>
  <c r="A207" i="5"/>
  <c r="A209" i="5"/>
  <c r="A211" i="5"/>
  <c r="A215" i="5"/>
  <c r="A223" i="5"/>
  <c r="A225" i="5"/>
  <c r="A233" i="5"/>
  <c r="A235" i="5"/>
  <c r="A241" i="5"/>
  <c r="A85" i="5"/>
  <c r="A138" i="5"/>
  <c r="A194" i="5"/>
  <c r="A210" i="5"/>
  <c r="A220" i="5"/>
  <c r="A250" i="5"/>
  <c r="A258" i="5"/>
  <c r="A264" i="5"/>
  <c r="A175" i="5"/>
  <c r="A212" i="5"/>
  <c r="A257" i="5"/>
  <c r="A218" i="5"/>
  <c r="A259" i="5"/>
  <c r="A267" i="5"/>
  <c r="A271" i="5"/>
  <c r="A287" i="5"/>
  <c r="A290" i="5"/>
  <c r="A253" i="5"/>
  <c r="A319" i="5"/>
  <c r="A200" i="5"/>
  <c r="A302" i="5"/>
  <c r="A328" i="5"/>
  <c r="A273" i="5"/>
  <c r="A295" i="5"/>
  <c r="A326" i="5"/>
  <c r="A339" i="5"/>
  <c r="A289" i="5"/>
  <c r="A324" i="5"/>
  <c r="A288" i="5"/>
  <c r="A322" i="5"/>
  <c r="A159" i="5"/>
  <c r="A247" i="5"/>
  <c r="A282" i="5"/>
  <c r="A216" i="5"/>
  <c r="A251" i="5"/>
  <c r="A343" i="5"/>
  <c r="A226" i="5"/>
  <c r="A292" i="5"/>
  <c r="A308" i="5"/>
  <c r="A332" i="5"/>
  <c r="A330" i="5"/>
  <c r="A47" i="5"/>
  <c r="A53" i="5"/>
  <c r="A57" i="5"/>
  <c r="A59" i="5"/>
  <c r="A63" i="5"/>
  <c r="A38" i="5"/>
  <c r="A62" i="5"/>
  <c r="A84" i="5"/>
  <c r="A56" i="5"/>
  <c r="A60" i="5"/>
  <c r="A67" i="5"/>
  <c r="A70" i="5"/>
  <c r="A79" i="5"/>
  <c r="A83" i="5"/>
  <c r="A135" i="5"/>
  <c r="A136" i="5"/>
  <c r="A149" i="5"/>
  <c r="A151" i="5"/>
  <c r="A153" i="5"/>
  <c r="A157" i="5"/>
  <c r="A167" i="5"/>
  <c r="A76" i="5"/>
  <c r="A77" i="5"/>
  <c r="A80" i="5"/>
  <c r="A147" i="5"/>
  <c r="A16" i="5"/>
  <c r="A94" i="5"/>
  <c r="A100" i="5"/>
  <c r="A101" i="5"/>
  <c r="A106" i="5"/>
  <c r="A107" i="5"/>
  <c r="A113" i="5"/>
  <c r="A132" i="5"/>
  <c r="A133" i="5"/>
  <c r="A154" i="5"/>
  <c r="A162" i="5"/>
  <c r="A185" i="5"/>
  <c r="A42" i="5"/>
  <c r="A99" i="5"/>
  <c r="A72" i="5"/>
  <c r="A97" i="5"/>
  <c r="A71" i="5"/>
  <c r="A108" i="5"/>
  <c r="A180" i="5"/>
  <c r="A118" i="5"/>
  <c r="A122" i="5"/>
  <c r="A68" i="5"/>
  <c r="A24" i="5"/>
  <c r="A50" i="5"/>
  <c r="A109" i="5"/>
  <c r="A142" i="5"/>
  <c r="A145" i="5"/>
  <c r="A176" i="5"/>
  <c r="A190" i="5"/>
  <c r="A34" i="5"/>
  <c r="A182" i="5"/>
  <c r="A36" i="5"/>
  <c r="A152" i="5"/>
  <c r="A117" i="5"/>
  <c r="A164" i="5"/>
  <c r="A121" i="5"/>
  <c r="A146" i="5"/>
  <c r="A124" i="5"/>
  <c r="A15" i="5"/>
  <c r="A25" i="5"/>
  <c r="A31" i="5"/>
  <c r="A33" i="5"/>
  <c r="A39" i="5"/>
  <c r="A17" i="5"/>
  <c r="A20" i="5"/>
  <c r="A22" i="5"/>
  <c r="A18" i="5"/>
  <c r="E4" i="6" l="1"/>
  <c r="R10" i="6"/>
  <c r="P4" i="6"/>
  <c r="R12" i="6"/>
  <c r="R11" i="6"/>
  <c r="R6" i="6"/>
  <c r="R14" i="6"/>
  <c r="R15" i="6"/>
  <c r="R7" i="6"/>
  <c r="R9" i="6"/>
  <c r="R13" i="6"/>
  <c r="R8" i="6"/>
  <c r="R4" i="6"/>
  <c r="R5" i="6"/>
  <c r="C4" i="6"/>
  <c r="E12" i="6"/>
  <c r="E13" i="6"/>
  <c r="E5" i="6"/>
  <c r="E7" i="6"/>
  <c r="E6" i="6"/>
  <c r="E14" i="6"/>
  <c r="E8" i="6"/>
  <c r="E9" i="6"/>
  <c r="E10" i="6"/>
  <c r="E11" i="6"/>
  <c r="E15" i="6"/>
  <c r="P8" i="6"/>
  <c r="P6" i="6"/>
  <c r="P15" i="6"/>
  <c r="O11" i="6"/>
  <c r="N7" i="6"/>
  <c r="N15" i="6"/>
  <c r="M11" i="6"/>
  <c r="L7" i="6"/>
  <c r="L15" i="6"/>
  <c r="K11" i="6"/>
  <c r="J7" i="6"/>
  <c r="J15" i="6"/>
  <c r="I12" i="6"/>
  <c r="C11" i="6"/>
  <c r="D7" i="6"/>
  <c r="D15" i="6"/>
  <c r="G7" i="6"/>
  <c r="G15" i="6"/>
  <c r="G8" i="6"/>
  <c r="G5" i="6"/>
  <c r="M6" i="6"/>
  <c r="P7" i="6"/>
  <c r="O12" i="6"/>
  <c r="N8" i="6"/>
  <c r="N4" i="6"/>
  <c r="M12" i="6"/>
  <c r="L8" i="6"/>
  <c r="L4" i="6"/>
  <c r="K12" i="6"/>
  <c r="J8" i="6"/>
  <c r="J4" i="6"/>
  <c r="I13" i="6"/>
  <c r="C12" i="6"/>
  <c r="D8" i="6"/>
  <c r="D4" i="6"/>
  <c r="O14" i="6"/>
  <c r="M14" i="6"/>
  <c r="P9" i="6"/>
  <c r="O5" i="6"/>
  <c r="O13" i="6"/>
  <c r="N9" i="6"/>
  <c r="M5" i="6"/>
  <c r="M13" i="6"/>
  <c r="L9" i="6"/>
  <c r="K5" i="6"/>
  <c r="K13" i="6"/>
  <c r="J9" i="6"/>
  <c r="I6" i="6"/>
  <c r="I14" i="6"/>
  <c r="C5" i="6"/>
  <c r="C13" i="6"/>
  <c r="D9" i="6"/>
  <c r="G9" i="6"/>
  <c r="P10" i="6"/>
  <c r="O6" i="6"/>
  <c r="N10" i="6"/>
  <c r="L10" i="6"/>
  <c r="P11" i="6"/>
  <c r="O7" i="6"/>
  <c r="O15" i="6"/>
  <c r="N11" i="6"/>
  <c r="M7" i="6"/>
  <c r="M15" i="6"/>
  <c r="L11" i="6"/>
  <c r="K7" i="6"/>
  <c r="K15" i="6"/>
  <c r="J11" i="6"/>
  <c r="I8" i="6"/>
  <c r="I5" i="6"/>
  <c r="C7" i="6"/>
  <c r="C15" i="6"/>
  <c r="D11" i="6"/>
  <c r="P12" i="6"/>
  <c r="O8" i="6"/>
  <c r="O4" i="6"/>
  <c r="N12" i="6"/>
  <c r="M8" i="6"/>
  <c r="M4" i="6"/>
  <c r="L12" i="6"/>
  <c r="K8" i="6"/>
  <c r="K4" i="6"/>
  <c r="J12" i="6"/>
  <c r="I9" i="6"/>
  <c r="I4" i="6"/>
  <c r="C8" i="6"/>
  <c r="D12" i="6"/>
  <c r="G12" i="6"/>
  <c r="P5" i="6"/>
  <c r="P14" i="6"/>
  <c r="O10" i="6"/>
  <c r="N6" i="6"/>
  <c r="N14" i="6"/>
  <c r="M10" i="6"/>
  <c r="L6" i="6"/>
  <c r="L14" i="6"/>
  <c r="K10" i="6"/>
  <c r="J6" i="6"/>
  <c r="J14" i="6"/>
  <c r="I11" i="6"/>
  <c r="C10" i="6"/>
  <c r="D6" i="6"/>
  <c r="D14" i="6"/>
  <c r="G6" i="6"/>
  <c r="M9" i="6"/>
  <c r="J13" i="6"/>
  <c r="C9" i="6"/>
  <c r="L5" i="6"/>
  <c r="I7" i="6"/>
  <c r="C14" i="6"/>
  <c r="F4" i="6"/>
  <c r="L13" i="6"/>
  <c r="I10" i="6"/>
  <c r="D5" i="6"/>
  <c r="G10" i="6"/>
  <c r="G13" i="6"/>
  <c r="J5" i="6"/>
  <c r="N13" i="6"/>
  <c r="K6" i="6"/>
  <c r="I15" i="6"/>
  <c r="D10" i="6"/>
  <c r="G11" i="6"/>
  <c r="C6" i="6"/>
  <c r="P13" i="6"/>
  <c r="K9" i="6"/>
  <c r="D13" i="6"/>
  <c r="N5" i="6"/>
  <c r="J10" i="6"/>
  <c r="O9" i="6"/>
  <c r="K14" i="6"/>
  <c r="G14" i="6"/>
  <c r="G4" i="6"/>
  <c r="F7" i="6"/>
  <c r="F15" i="6"/>
  <c r="F10" i="6"/>
  <c r="F11" i="6"/>
  <c r="F12" i="6"/>
  <c r="F13" i="6"/>
  <c r="F8" i="6"/>
  <c r="F5" i="6"/>
  <c r="F14" i="6"/>
  <c r="F6" i="6"/>
  <c r="F9" i="6"/>
  <c r="M16" i="6" l="1"/>
  <c r="L16" i="6"/>
  <c r="D16" i="6"/>
  <c r="P16" i="6"/>
  <c r="I16" i="6"/>
  <c r="J16" i="6"/>
  <c r="Q5" i="6"/>
  <c r="R16" i="6"/>
  <c r="Q14" i="6"/>
  <c r="Q12" i="6"/>
  <c r="Q6" i="6"/>
  <c r="Q11" i="6"/>
  <c r="Q9" i="6"/>
  <c r="Q8" i="6"/>
  <c r="Q15" i="6"/>
  <c r="Q13" i="6"/>
  <c r="Q10" i="6"/>
  <c r="Q7" i="6"/>
  <c r="H10" i="6"/>
  <c r="H12" i="6"/>
  <c r="H14" i="6"/>
  <c r="O16" i="6"/>
  <c r="H5" i="6"/>
  <c r="H15" i="6"/>
  <c r="K16" i="6"/>
  <c r="E16" i="6"/>
  <c r="H9" i="6"/>
  <c r="N16" i="6"/>
  <c r="H8" i="6"/>
  <c r="H7" i="6"/>
  <c r="H6" i="6"/>
  <c r="C16" i="6"/>
  <c r="H4" i="6"/>
  <c r="H11" i="6"/>
  <c r="H13" i="6"/>
  <c r="G16" i="6"/>
  <c r="F16" i="6"/>
  <c r="Q16" i="6" l="1"/>
  <c r="H1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<sst xmlns="http://schemas.openxmlformats.org/spreadsheetml/2006/main" count="63" uniqueCount="42">
  <si>
    <t>Braves Trail</t>
  </si>
  <si>
    <t>Orange Creek</t>
  </si>
  <si>
    <t>Ridge Road</t>
  </si>
  <si>
    <t>Winter Street</t>
  </si>
  <si>
    <t>Elwyn</t>
  </si>
  <si>
    <t>Wooded Way</t>
  </si>
  <si>
    <t>Media Station</t>
  </si>
  <si>
    <t>Lemon St</t>
  </si>
  <si>
    <t>Lincon St</t>
  </si>
  <si>
    <t>OTPAVFGSVRP005</t>
  </si>
  <si>
    <t>https://online.wonderware.com</t>
  </si>
  <si>
    <t>Historian/v1</t>
  </si>
  <si>
    <t>Date</t>
  </si>
  <si>
    <t>Column1</t>
  </si>
  <si>
    <t>24-Hr Rain (in)</t>
  </si>
  <si>
    <t>Orange St.</t>
  </si>
  <si>
    <t>Plant Effluent</t>
  </si>
  <si>
    <t>Ridley 4"</t>
  </si>
  <si>
    <t>Ridley 8"</t>
  </si>
  <si>
    <t>UPT Metered</t>
  </si>
  <si>
    <t>UPT Unmetered</t>
  </si>
  <si>
    <r>
      <t>XX%</t>
    </r>
    <r>
      <rPr>
        <sz val="11"/>
        <rFont val="Times New Roman"/>
        <family val="1"/>
      </rPr>
      <t xml:space="preserve"> = Historic monthly pecent contribution from each meterd site to its respective pump station or to the Media WW Plant. It is used where applicable to fill in a missing or suspecious data point</t>
    </r>
  </si>
  <si>
    <r>
      <t xml:space="preserve">XXX </t>
    </r>
    <r>
      <rPr>
        <sz val="11"/>
        <rFont val="Times New Roman"/>
        <family val="1"/>
      </rPr>
      <t>= Calculated values based on historic monthly percent contribution of each meter site to its respective pump station or to the Media WW Plant</t>
    </r>
  </si>
  <si>
    <t>AQUA PENNSYLVANNIA WASTEWATER INC.</t>
  </si>
  <si>
    <t>2021 Daily Flow Data - Media WWTP</t>
  </si>
  <si>
    <t>Lemon Street Discharge (gpd)</t>
  </si>
  <si>
    <t>Lincoln Street Discharge (gpd)</t>
  </si>
  <si>
    <t>Gravity Discharge (gpd)</t>
  </si>
  <si>
    <t>Upper Providence Township Total (gpd)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</si>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</sst>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/d/yy;@"/>
    <numFmt numFmtId="165" formatCode="_(* #,##0_);_(* \(#,##0\);_(* &quot;-&quot;??_);_(@_)"/>
    <numFmt numFmtId="166" formatCode="mm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indexed="10"/>
      <name val="Times New Roman"/>
      <family val="1"/>
    </font>
    <font>
      <sz val="11"/>
      <color indexed="21"/>
      <name val="Times New Roman"/>
      <family val="1"/>
    </font>
    <font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38DD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0">
    <xf numFmtId="0" fontId="0" fillId="0" borderId="0" xfId="0"/>
    <xf numFmtId="22" fontId="0" fillId="0" borderId="0" xfId="0" applyNumberFormat="1"/>
    <xf numFmtId="19" fontId="0" fillId="0" borderId="0" xfId="0" applyNumberFormat="1"/>
    <xf numFmtId="164" fontId="2" fillId="0" borderId="0" xfId="0" applyNumberFormat="1" applyFont="1" applyFill="1" applyBorder="1" applyAlignment="1" applyProtection="1"/>
    <xf numFmtId="165" fontId="0" fillId="0" borderId="0" xfId="1" applyNumberFormat="1" applyFont="1"/>
    <xf numFmtId="165" fontId="0" fillId="0" borderId="0" xfId="0" applyNumberFormat="1"/>
    <xf numFmtId="0" fontId="4" fillId="2" borderId="0" xfId="0" applyNumberFormat="1" applyFont="1" applyFill="1" applyBorder="1" applyAlignment="1" applyProtection="1">
      <alignment horizontal="center" wrapText="1"/>
    </xf>
    <xf numFmtId="164" fontId="6" fillId="3" borderId="0" xfId="0" applyNumberFormat="1" applyFont="1" applyFill="1" applyBorder="1" applyAlignment="1" applyProtection="1">
      <alignment horizontal="left"/>
    </xf>
    <xf numFmtId="164" fontId="9" fillId="0" borderId="0" xfId="0" applyNumberFormat="1" applyFont="1" applyFill="1" applyBorder="1" applyAlignment="1" applyProtection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0" fontId="10" fillId="0" borderId="0" xfId="0" applyFont="1"/>
    <xf numFmtId="0" fontId="0" fillId="0" borderId="4" xfId="0" applyBorder="1"/>
    <xf numFmtId="0" fontId="5" fillId="2" borderId="1" xfId="0" applyNumberFormat="1" applyFont="1" applyFill="1" applyBorder="1" applyAlignment="1">
      <alignment horizontal="center"/>
    </xf>
    <xf numFmtId="165" fontId="1" fillId="3" borderId="0" xfId="1" applyNumberFormat="1" applyFont="1" applyFill="1"/>
    <xf numFmtId="0" fontId="5" fillId="2" borderId="4" xfId="0" applyNumberFormat="1" applyFont="1" applyFill="1" applyBorder="1" applyAlignment="1">
      <alignment horizontal="center"/>
    </xf>
    <xf numFmtId="0" fontId="4" fillId="2" borderId="4" xfId="0" applyNumberFormat="1" applyFont="1" applyFill="1" applyBorder="1" applyAlignment="1" applyProtection="1">
      <alignment horizontal="center"/>
    </xf>
    <xf numFmtId="166" fontId="0" fillId="0" borderId="0" xfId="0" applyNumberFormat="1"/>
    <xf numFmtId="165" fontId="0" fillId="0" borderId="4" xfId="1" applyNumberFormat="1" applyFont="1" applyBorder="1"/>
    <xf numFmtId="0" fontId="1" fillId="4" borderId="4" xfId="0" applyFont="1" applyFill="1" applyBorder="1"/>
    <xf numFmtId="165" fontId="1" fillId="4" borderId="4" xfId="0" applyNumberFormat="1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5" fillId="2" borderId="1" xfId="0" applyNumberFormat="1" applyFont="1" applyFill="1" applyBorder="1" applyAlignment="1">
      <alignment horizontal="left"/>
    </xf>
    <xf numFmtId="2" fontId="2" fillId="0" borderId="0" xfId="0" applyNumberFormat="1" applyFont="1" applyFill="1" applyBorder="1" applyAlignment="1" applyProtection="1"/>
    <xf numFmtId="43" fontId="0" fillId="0" borderId="4" xfId="1" applyNumberFormat="1" applyFont="1" applyBorder="1"/>
    <xf numFmtId="43" fontId="1" fillId="4" borderId="4" xfId="0" applyNumberFormat="1" applyFont="1" applyFill="1" applyBorder="1"/>
    <xf numFmtId="43" fontId="11" fillId="0" borderId="0" xfId="0" applyNumberFormat="1" applyFont="1"/>
    <xf numFmtId="165" fontId="1" fillId="3" borderId="4" xfId="1" applyNumberFormat="1" applyFont="1" applyFill="1" applyBorder="1"/>
    <xf numFmtId="0" fontId="5" fillId="2" borderId="10" xfId="0" applyNumberFormat="1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center"/>
    </xf>
    <xf numFmtId="0" fontId="5" fillId="2" borderId="1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5" fillId="2" borderId="2" xfId="0" applyNumberFormat="1" applyFont="1" applyFill="1" applyBorder="1" applyAlignment="1">
      <alignment horizontal="center"/>
    </xf>
    <xf numFmtId="0" fontId="5" fillId="2" borderId="3" xfId="0" applyNumberFormat="1" applyFont="1" applyFill="1" applyBorder="1" applyAlignment="1">
      <alignment horizontal="center"/>
    </xf>
    <xf numFmtId="0" fontId="4" fillId="2" borderId="8" xfId="0" applyNumberFormat="1" applyFont="1" applyFill="1" applyBorder="1" applyAlignment="1" applyProtection="1">
      <alignment horizontal="center" wrapText="1"/>
    </xf>
    <xf numFmtId="0" fontId="4" fillId="2" borderId="9" xfId="0" applyNumberFormat="1" applyFont="1" applyFill="1" applyBorder="1" applyAlignment="1" applyProtection="1">
      <alignment horizontal="center" wrapText="1"/>
    </xf>
    <xf numFmtId="0" fontId="5" fillId="2" borderId="4" xfId="0" applyNumberFormat="1" applyFont="1" applyFill="1" applyBorder="1" applyAlignment="1">
      <alignment horizontal="center"/>
    </xf>
    <xf numFmtId="0" fontId="5" fillId="2" borderId="5" xfId="0" applyNumberFormat="1" applyFont="1" applyFill="1" applyBorder="1" applyAlignment="1">
      <alignment horizontal="center"/>
    </xf>
    <xf numFmtId="0" fontId="5" fillId="2" borderId="6" xfId="0" applyNumberFormat="1" applyFont="1" applyFill="1" applyBorder="1" applyAlignment="1">
      <alignment horizontal="center"/>
    </xf>
    <xf numFmtId="0" fontId="5" fillId="2" borderId="7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165" formatCode="_(* #,##0_);_(* \(#,##0\);_(* &quot;-&quot;??_);_(@_)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m/d/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m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9"/>
        <name val="Calibri"/>
        <scheme val="none"/>
      </font>
      <numFmt numFmtId="0" formatCode="General"/>
      <fill>
        <patternFill patternType="solid">
          <fgColor indexed="64"/>
          <bgColor rgb="FF538DD5"/>
        </patternFill>
      </fill>
      <alignment horizontal="center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8:R373" totalsRowShown="0" headerRowDxfId="12">
  <autoFilter ref="A8:R373" xr:uid="{00000000-0009-0000-0100-000001000000}"/>
  <tableColumns count="18">
    <tableColumn id="37" xr3:uid="{00000000-0010-0000-0000-000025000000}" name="Column1" dataDxfId="11" dataCellStyle="Comma">
      <calculatedColumnFormula>Table1[[#This Row],[Date]]</calculatedColumnFormula>
    </tableColumn>
    <tableColumn id="1" xr3:uid="{00000000-0010-0000-0000-000001000000}" name="Date" dataDxfId="10"/>
    <tableColumn id="12" xr3:uid="{00000000-0010-0000-0000-00000C000000}" name="24-Hr Rain (in)" dataDxfId="9"/>
    <tableColumn id="13" xr3:uid="{00000000-0010-0000-0000-00000D000000}" name="Lemon St" dataDxfId="8" dataCellStyle="Comma"/>
    <tableColumn id="15" xr3:uid="{00000000-0010-0000-0000-00000F000000}" name="Ridge Road" dataDxfId="7" dataCellStyle="Comma"/>
    <tableColumn id="3" xr3:uid="{00000000-0010-0000-0000-000003000000}" name="Orange Creek"/>
    <tableColumn id="4" xr3:uid="{00000000-0010-0000-0000-000004000000}" name="Orange St."/>
    <tableColumn id="14" xr3:uid="{00000000-0010-0000-0000-00000E000000}" name="Lincon St" dataDxfId="6" dataCellStyle="Comma"/>
    <tableColumn id="5" xr3:uid="{00000000-0010-0000-0000-000005000000}" name="Braves Trail" dataDxfId="5" dataCellStyle="Comma"/>
    <tableColumn id="6" xr3:uid="{00000000-0010-0000-0000-000006000000}" name="Winter Street"/>
    <tableColumn id="16" xr3:uid="{00000000-0010-0000-0000-000010000000}" name="Plant Effluent" dataDxfId="4" dataCellStyle="Comma">
      <calculatedColumnFormula>T9*1000000</calculatedColumnFormula>
    </tableColumn>
    <tableColumn id="8" xr3:uid="{00000000-0010-0000-0000-000008000000}" name="Wooded Way"/>
    <tableColumn id="9" xr3:uid="{00000000-0010-0000-0000-000009000000}" name="Media Station"/>
    <tableColumn id="10" xr3:uid="{00000000-0010-0000-0000-00000A000000}" name="Ridley 4&quot;"/>
    <tableColumn id="11" xr3:uid="{00000000-0010-0000-0000-00000B000000}" name="Ridley 8&quot;" dataDxfId="3"/>
    <tableColumn id="17" xr3:uid="{00000000-0010-0000-0000-000011000000}" name="Elwyn" dataDxfId="2" dataCellStyle="Comma"/>
    <tableColumn id="18" xr3:uid="{00000000-0010-0000-0000-000012000000}" name="UPT Metered" dataDxfId="1" dataCellStyle="Comma">
      <calculatedColumnFormula>SUM(Table1[[#This Row],[Ridge Road]:[Orange St.]],Table1[[#This Row],[Braves Trail]:[Winter Street]],Table1[[#This Row],[Wooded Way]:[Ridley 8"]])</calculatedColumnFormula>
    </tableColumn>
    <tableColumn id="19" xr3:uid="{00000000-0010-0000-0000-000013000000}" name="UPT Unmetered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"/>
  <sheetViews>
    <sheetView workbookViewId="0"/>
  </sheetViews>
  <sheetFormatPr defaultRowHeight="15" x14ac:dyDescent="0.25"/>
  <sheetData>
    <row r="1" spans="1:15" x14ac:dyDescent="0.25">
      <c r="A1" s="1">
        <f ca="1">NOW()</f>
        <v>45513.485386574073</v>
      </c>
      <c r="F1" t="s">
        <v>9</v>
      </c>
      <c r="I1" t="b">
        <v>1</v>
      </c>
      <c r="J1" t="b">
        <v>0</v>
      </c>
      <c r="K1" t="s">
        <v>10</v>
      </c>
      <c r="L1" t="s">
        <v>11</v>
      </c>
      <c r="N1">
        <v>5</v>
      </c>
      <c r="O1">
        <v>120</v>
      </c>
    </row>
    <row r="2" spans="1:15" x14ac:dyDescent="0.25">
      <c r="A2" t="b">
        <v>1</v>
      </c>
    </row>
    <row r="5" spans="1:15" x14ac:dyDescent="0.25">
      <c r="A5" s="1">
        <v>44357</v>
      </c>
    </row>
    <row r="6" spans="1:15" x14ac:dyDescent="0.25">
      <c r="A6" s="2">
        <v>0.25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73"/>
  <sheetViews>
    <sheetView topLeftCell="B63" workbookViewId="0">
      <selection activeCell="R87" sqref="R87"/>
    </sheetView>
  </sheetViews>
  <sheetFormatPr defaultRowHeight="15" x14ac:dyDescent="0.25"/>
  <cols>
    <col min="1" max="1" width="9.140625" hidden="1" customWidth="1"/>
    <col min="2" max="2" width="11.140625" customWidth="1"/>
    <col min="3" max="3" width="12.140625" customWidth="1"/>
    <col min="4" max="4" width="13.7109375" bestFit="1" customWidth="1"/>
    <col min="5" max="5" width="15.42578125" bestFit="1" customWidth="1"/>
    <col min="6" max="6" width="17.7109375" bestFit="1" customWidth="1"/>
    <col min="7" max="7" width="14.7109375" bestFit="1" customWidth="1"/>
    <col min="8" max="8" width="13.42578125" bestFit="1" customWidth="1"/>
    <col min="9" max="9" width="15.7109375" bestFit="1" customWidth="1"/>
    <col min="10" max="12" width="17.85546875" bestFit="1" customWidth="1"/>
    <col min="13" max="13" width="11.85546875" bestFit="1" customWidth="1"/>
    <col min="14" max="15" width="11.28515625" bestFit="1" customWidth="1"/>
    <col min="16" max="16" width="10.85546875" bestFit="1" customWidth="1"/>
    <col min="17" max="17" width="17.42578125" bestFit="1" customWidth="1"/>
    <col min="18" max="18" width="15.85546875" bestFit="1" customWidth="1"/>
  </cols>
  <sheetData>
    <row r="1" spans="1:18" ht="21" x14ac:dyDescent="0.35">
      <c r="B1" s="10" t="s">
        <v>23</v>
      </c>
    </row>
    <row r="2" spans="1:18" ht="21" x14ac:dyDescent="0.35">
      <c r="B2" s="10" t="s">
        <v>24</v>
      </c>
    </row>
    <row r="3" spans="1:18" x14ac:dyDescent="0.25">
      <c r="B3" s="7"/>
    </row>
    <row r="4" spans="1:18" x14ac:dyDescent="0.25">
      <c r="B4" s="8" t="s">
        <v>21</v>
      </c>
    </row>
    <row r="5" spans="1:18" x14ac:dyDescent="0.25">
      <c r="B5" s="9" t="s">
        <v>22</v>
      </c>
    </row>
    <row r="7" spans="1:18" ht="15" customHeight="1" x14ac:dyDescent="0.25">
      <c r="B7" s="12"/>
      <c r="C7" s="22"/>
      <c r="D7" s="28" t="s">
        <v>25</v>
      </c>
      <c r="E7" s="29"/>
      <c r="F7" s="29"/>
      <c r="G7" s="30"/>
      <c r="H7" s="28" t="s">
        <v>26</v>
      </c>
      <c r="I7" s="29"/>
      <c r="J7" s="30"/>
      <c r="K7" s="31" t="s">
        <v>27</v>
      </c>
      <c r="L7" s="32"/>
      <c r="M7" s="32"/>
      <c r="N7" s="32"/>
      <c r="O7" s="33"/>
      <c r="P7" s="31" t="s">
        <v>28</v>
      </c>
      <c r="Q7" s="32"/>
      <c r="R7" s="32"/>
    </row>
    <row r="8" spans="1:18" s="21" customFormat="1" ht="30" x14ac:dyDescent="0.25">
      <c r="A8" s="6" t="s">
        <v>13</v>
      </c>
      <c r="B8" s="6" t="s">
        <v>12</v>
      </c>
      <c r="C8" s="6" t="s">
        <v>14</v>
      </c>
      <c r="D8" s="6" t="s">
        <v>7</v>
      </c>
      <c r="E8" s="6" t="s">
        <v>2</v>
      </c>
      <c r="F8" s="6" t="s">
        <v>1</v>
      </c>
      <c r="G8" s="6" t="s">
        <v>15</v>
      </c>
      <c r="H8" s="6" t="s">
        <v>8</v>
      </c>
      <c r="I8" s="6" t="s">
        <v>0</v>
      </c>
      <c r="J8" s="6" t="s">
        <v>3</v>
      </c>
      <c r="K8" s="6" t="s">
        <v>16</v>
      </c>
      <c r="L8" s="6" t="s">
        <v>5</v>
      </c>
      <c r="M8" s="6" t="s">
        <v>6</v>
      </c>
      <c r="N8" s="21" t="s">
        <v>17</v>
      </c>
      <c r="O8" s="21" t="s">
        <v>18</v>
      </c>
      <c r="P8" s="6" t="s">
        <v>4</v>
      </c>
      <c r="Q8" s="6" t="s">
        <v>19</v>
      </c>
      <c r="R8" s="6" t="s">
        <v>20</v>
      </c>
    </row>
    <row r="9" spans="1:18" x14ac:dyDescent="0.25">
      <c r="A9" s="16">
        <f>Table1[[#This Row],[Date]]</f>
        <v>45292.041666666664</v>
      </c>
      <c r="B9" s="3">
        <v>45292.041666666664</v>
      </c>
      <c r="C9" s="23">
        <v>0</v>
      </c>
      <c r="D9" s="13">
        <v>265824</v>
      </c>
      <c r="E9" s="4">
        <v>33600.059509277344</v>
      </c>
      <c r="F9" s="4">
        <v>68799.522399902344</v>
      </c>
      <c r="G9" s="4">
        <v>16400.026321411133</v>
      </c>
      <c r="H9" s="4">
        <v>347102.783203125</v>
      </c>
      <c r="I9" s="4">
        <v>52499.771118164063</v>
      </c>
      <c r="J9" s="4">
        <v>89899.200439453125</v>
      </c>
      <c r="K9" s="13">
        <v>1591000</v>
      </c>
      <c r="L9" s="4">
        <v>23300.052642822266</v>
      </c>
      <c r="M9" s="4">
        <v>29400.075912475586</v>
      </c>
      <c r="N9" s="26">
        <f>Table1[[#This Row],[Plant Effluent]]*0.07</f>
        <v>111370.00000000001</v>
      </c>
      <c r="O9">
        <v>0</v>
      </c>
      <c r="P9" s="4">
        <v>48499.832153320298</v>
      </c>
      <c r="Q9" s="4">
        <f>SUM(Table1[[#This Row],[Ridge Road]:[Orange St.]],Table1[[#This Row],[Braves Trail]:[Winter Street]],Table1[[#This Row],[Wooded Way]:[Ridley 8"]])</f>
        <v>425268.70834350586</v>
      </c>
      <c r="R9" s="4">
        <v>20825</v>
      </c>
    </row>
    <row r="10" spans="1:18" x14ac:dyDescent="0.25">
      <c r="A10" s="16">
        <f>Table1[[#This Row],[Date]]</f>
        <v>45293.041666666664</v>
      </c>
      <c r="B10" s="3">
        <v>45293.041666666664</v>
      </c>
      <c r="C10" s="23">
        <v>0</v>
      </c>
      <c r="D10" s="13">
        <v>288928</v>
      </c>
      <c r="E10" s="4">
        <v>38199.989318847656</v>
      </c>
      <c r="F10" s="4">
        <v>71399.482727050781</v>
      </c>
      <c r="G10" s="4">
        <v>15200.021743774414</v>
      </c>
      <c r="H10" s="5">
        <v>349302.91748046875</v>
      </c>
      <c r="I10" s="4">
        <v>49499.81689453125</v>
      </c>
      <c r="J10" s="4">
        <v>86299.25537109375</v>
      </c>
      <c r="K10" s="13">
        <v>1639000</v>
      </c>
      <c r="L10" s="4">
        <v>23800.054550170898</v>
      </c>
      <c r="M10" s="4">
        <v>27800.069808959961</v>
      </c>
      <c r="N10" s="26">
        <f>Table1[[#This Row],[Plant Effluent]]*0.07</f>
        <v>114730.00000000001</v>
      </c>
      <c r="O10">
        <v>0</v>
      </c>
      <c r="P10" s="4">
        <v>52499.771118164063</v>
      </c>
      <c r="Q10" s="4">
        <f>SUM(Table1[[#This Row],[Ridge Road]:[Orange St.]],Table1[[#This Row],[Braves Trail]:[Winter Street]],Table1[[#This Row],[Wooded Way]:[Ridley 8"]])</f>
        <v>426928.69041442871</v>
      </c>
      <c r="R10" s="4">
        <v>20825</v>
      </c>
    </row>
    <row r="11" spans="1:18" x14ac:dyDescent="0.25">
      <c r="A11" s="16">
        <f>Table1[[#This Row],[Date]]</f>
        <v>45294.041666666664</v>
      </c>
      <c r="B11" s="3">
        <v>45294.041666666664</v>
      </c>
      <c r="C11" s="23">
        <v>0</v>
      </c>
      <c r="D11" s="13">
        <v>287744</v>
      </c>
      <c r="E11" s="4">
        <v>38199.989318847656</v>
      </c>
      <c r="F11" s="4">
        <v>71399.482727050781</v>
      </c>
      <c r="G11" s="4">
        <v>13500.015258789063</v>
      </c>
      <c r="H11" s="5">
        <v>349602.93579101563</v>
      </c>
      <c r="I11" s="4">
        <v>47799.842834472656</v>
      </c>
      <c r="J11" s="4">
        <v>84399.284362792969</v>
      </c>
      <c r="K11" s="13">
        <v>1621000</v>
      </c>
      <c r="L11" s="4">
        <v>24100.055694580078</v>
      </c>
      <c r="M11" s="4">
        <v>29500.076293945313</v>
      </c>
      <c r="N11" s="26">
        <f>Table1[[#This Row],[Plant Effluent]]*0.07</f>
        <v>113470.00000000001</v>
      </c>
      <c r="O11">
        <v>0</v>
      </c>
      <c r="P11" s="4">
        <v>51799.781799316406</v>
      </c>
      <c r="Q11" s="4">
        <f>SUM(Table1[[#This Row],[Ridge Road]:[Orange St.]],Table1[[#This Row],[Braves Trail]:[Winter Street]],Table1[[#This Row],[Wooded Way]:[Ridley 8"]])</f>
        <v>422368.74649047852</v>
      </c>
      <c r="R11" s="4">
        <v>20825</v>
      </c>
    </row>
    <row r="12" spans="1:18" x14ac:dyDescent="0.25">
      <c r="A12" s="16">
        <f>Table1[[#This Row],[Date]]</f>
        <v>45295.041666666664</v>
      </c>
      <c r="B12" s="3">
        <v>45295.041666666664</v>
      </c>
      <c r="C12" s="23">
        <v>0</v>
      </c>
      <c r="D12" s="13">
        <v>276640</v>
      </c>
      <c r="E12" s="4">
        <v>40599.952697753906</v>
      </c>
      <c r="F12" s="4">
        <v>69199.516296386719</v>
      </c>
      <c r="G12" s="4">
        <v>13500.015258789063</v>
      </c>
      <c r="H12" s="5">
        <v>341002.41088867188</v>
      </c>
      <c r="I12" s="4">
        <v>46599.861145019531</v>
      </c>
      <c r="J12" s="4">
        <v>84399.284362792969</v>
      </c>
      <c r="K12" s="13">
        <v>1609000</v>
      </c>
      <c r="L12" s="4">
        <v>22000.04768371582</v>
      </c>
      <c r="M12" s="4">
        <v>27400.068283081055</v>
      </c>
      <c r="N12" s="26">
        <f>Table1[[#This Row],[Plant Effluent]]*0.07</f>
        <v>112630.00000000001</v>
      </c>
      <c r="O12">
        <v>0</v>
      </c>
      <c r="P12" s="4">
        <v>61599.632263183594</v>
      </c>
      <c r="Q12" s="4">
        <f>SUM(Table1[[#This Row],[Ridge Road]:[Orange St.]],Table1[[#This Row],[Braves Trail]:[Winter Street]],Table1[[#This Row],[Wooded Way]:[Ridley 8"]])</f>
        <v>416328.74572753906</v>
      </c>
      <c r="R12" s="4">
        <v>20825</v>
      </c>
    </row>
    <row r="13" spans="1:18" x14ac:dyDescent="0.25">
      <c r="A13" s="16">
        <f>Table1[[#This Row],[Date]]</f>
        <v>45296.041666666664</v>
      </c>
      <c r="B13" s="3">
        <v>45296.041666666664</v>
      </c>
      <c r="C13" s="23">
        <v>0</v>
      </c>
      <c r="D13" s="13">
        <v>283584</v>
      </c>
      <c r="E13" s="4">
        <v>40599.952697753906</v>
      </c>
      <c r="F13" s="4">
        <v>69199.516296386719</v>
      </c>
      <c r="G13" s="4">
        <v>15100.021362304688</v>
      </c>
      <c r="H13" s="5">
        <v>348402.86254882813</v>
      </c>
      <c r="I13" s="4">
        <v>45399.879455566406</v>
      </c>
      <c r="J13" s="4">
        <v>80199.348449707031</v>
      </c>
      <c r="K13" s="13">
        <v>1596000</v>
      </c>
      <c r="L13" s="4">
        <v>23700.054168701172</v>
      </c>
      <c r="M13" s="4">
        <v>25800.06217956543</v>
      </c>
      <c r="N13" s="26">
        <f>Table1[[#This Row],[Plant Effluent]]*0.07</f>
        <v>111720.00000000001</v>
      </c>
      <c r="O13">
        <v>0</v>
      </c>
      <c r="P13" s="4">
        <v>50599.800109863281</v>
      </c>
      <c r="Q13" s="4">
        <f>SUM(Table1[[#This Row],[Ridge Road]:[Orange St.]],Table1[[#This Row],[Braves Trail]:[Winter Street]],Table1[[#This Row],[Wooded Way]:[Ridley 8"]])</f>
        <v>411718.83460998535</v>
      </c>
      <c r="R13" s="4">
        <v>20825</v>
      </c>
    </row>
    <row r="14" spans="1:18" x14ac:dyDescent="0.25">
      <c r="A14" s="16">
        <f>Table1[[#This Row],[Date]]</f>
        <v>45297.041666666664</v>
      </c>
      <c r="B14" s="3">
        <v>45297.041666666664</v>
      </c>
      <c r="C14" s="23">
        <v>0</v>
      </c>
      <c r="D14" s="13">
        <v>270144</v>
      </c>
      <c r="E14" s="4">
        <v>57999.687194824219</v>
      </c>
      <c r="F14" s="4">
        <v>98099.075317382813</v>
      </c>
      <c r="G14" s="4">
        <v>16800.027847290039</v>
      </c>
      <c r="H14" s="5">
        <v>378004.66918945313</v>
      </c>
      <c r="I14" s="4">
        <v>56699.70703125</v>
      </c>
      <c r="J14" s="4">
        <v>106898.94104003906</v>
      </c>
      <c r="K14" s="13">
        <v>2127000</v>
      </c>
      <c r="L14" s="4">
        <v>25600.061416625977</v>
      </c>
      <c r="M14" s="4">
        <v>28100.070953369141</v>
      </c>
      <c r="N14" s="26">
        <f>Table1[[#This Row],[Plant Effluent]]*0.07</f>
        <v>148890</v>
      </c>
      <c r="O14">
        <v>0</v>
      </c>
      <c r="P14" s="4">
        <v>85999.259948730469</v>
      </c>
      <c r="Q14" s="4">
        <f>SUM(Table1[[#This Row],[Ridge Road]:[Orange St.]],Table1[[#This Row],[Braves Trail]:[Winter Street]],Table1[[#This Row],[Wooded Way]:[Ridley 8"]])</f>
        <v>539087.57080078125</v>
      </c>
      <c r="R14" s="4">
        <v>20825</v>
      </c>
    </row>
    <row r="15" spans="1:18" x14ac:dyDescent="0.25">
      <c r="A15" s="16">
        <f>Table1[[#This Row],[Date]]</f>
        <v>45298.041666666664</v>
      </c>
      <c r="B15" s="3">
        <v>45298.041666666664</v>
      </c>
      <c r="C15" s="23">
        <v>1.1000000000000001</v>
      </c>
      <c r="D15" s="13">
        <v>384800</v>
      </c>
      <c r="E15" s="4">
        <v>54399.742126464844</v>
      </c>
      <c r="F15" s="4">
        <v>85999.259948730469</v>
      </c>
      <c r="G15" s="4">
        <v>14300.018310546875</v>
      </c>
      <c r="H15" s="5">
        <v>490411.51428222656</v>
      </c>
      <c r="I15" s="4">
        <v>65799.568176269531</v>
      </c>
      <c r="J15" s="4">
        <v>116698.79150390625</v>
      </c>
      <c r="K15" s="13">
        <v>1857000</v>
      </c>
      <c r="L15" s="4">
        <v>25300.060272216797</v>
      </c>
      <c r="M15" s="4">
        <v>29300.075531005859</v>
      </c>
      <c r="N15" s="26">
        <f>Table1[[#This Row],[Plant Effluent]]*0.07</f>
        <v>129990.00000000001</v>
      </c>
      <c r="O15">
        <v>0</v>
      </c>
      <c r="P15" s="4">
        <v>89499.20654296875</v>
      </c>
      <c r="Q15" s="4">
        <f>SUM(Table1[[#This Row],[Ridge Road]:[Orange St.]],Table1[[#This Row],[Braves Trail]:[Winter Street]],Table1[[#This Row],[Wooded Way]:[Ridley 8"]])</f>
        <v>521787.51586914063</v>
      </c>
      <c r="R15" s="4">
        <v>20825</v>
      </c>
    </row>
    <row r="16" spans="1:18" x14ac:dyDescent="0.25">
      <c r="A16" s="16">
        <f>Table1[[#This Row],[Date]]</f>
        <v>45299.041666666664</v>
      </c>
      <c r="B16" s="3">
        <v>45299.041666666664</v>
      </c>
      <c r="C16" s="23">
        <v>0.1</v>
      </c>
      <c r="D16" s="13">
        <v>334496</v>
      </c>
      <c r="E16" s="4">
        <v>40499.954223632813</v>
      </c>
      <c r="F16" s="4">
        <v>70899.490356445313</v>
      </c>
      <c r="G16" s="4">
        <v>14300.018310546875</v>
      </c>
      <c r="H16" s="5">
        <v>364503.84521484375</v>
      </c>
      <c r="I16" s="4">
        <v>53399.757385253906</v>
      </c>
      <c r="J16" s="4">
        <v>87299.240112304688</v>
      </c>
      <c r="K16" s="13">
        <v>1674000</v>
      </c>
      <c r="L16" s="4">
        <v>23400.053024291992</v>
      </c>
      <c r="M16" s="4">
        <v>26000.062942504883</v>
      </c>
      <c r="N16" s="26">
        <f>Table1[[#This Row],[Plant Effluent]]*0.07</f>
        <v>117180.00000000001</v>
      </c>
      <c r="O16">
        <v>0</v>
      </c>
      <c r="P16" s="4">
        <v>69199.516296386719</v>
      </c>
      <c r="Q16" s="4">
        <f>SUM(Table1[[#This Row],[Ridge Road]:[Orange St.]],Table1[[#This Row],[Braves Trail]:[Winter Street]],Table1[[#This Row],[Wooded Way]:[Ridley 8"]])</f>
        <v>432978.57635498047</v>
      </c>
      <c r="R16" s="4">
        <v>20825</v>
      </c>
    </row>
    <row r="17" spans="1:18" x14ac:dyDescent="0.25">
      <c r="A17" s="16">
        <f>Table1[[#This Row],[Date]]</f>
        <v>45300.041666666664</v>
      </c>
      <c r="B17" s="3">
        <v>45300.041666666664</v>
      </c>
      <c r="C17" s="23">
        <v>0</v>
      </c>
      <c r="D17" s="13">
        <v>275424</v>
      </c>
      <c r="E17" s="4">
        <v>51199.790954589844</v>
      </c>
      <c r="F17" s="4">
        <v>152800.12512207031</v>
      </c>
      <c r="G17" s="4">
        <v>10000.001907348633</v>
      </c>
      <c r="H17" s="5">
        <v>457109.4970703125</v>
      </c>
      <c r="I17" s="4">
        <v>95799.110412597656</v>
      </c>
      <c r="J17" s="4">
        <v>152300.09460449219</v>
      </c>
      <c r="K17" s="13">
        <v>3327000</v>
      </c>
      <c r="L17" s="4">
        <v>24400.056838989258</v>
      </c>
      <c r="M17" s="4">
        <v>28000.070571899414</v>
      </c>
      <c r="N17" s="26">
        <f>Table1[[#This Row],[Plant Effluent]]*0.07</f>
        <v>232890.00000000003</v>
      </c>
      <c r="O17">
        <v>0</v>
      </c>
      <c r="P17" s="4">
        <v>186602.18811035156</v>
      </c>
      <c r="Q17" s="4">
        <f>SUM(Table1[[#This Row],[Ridge Road]:[Orange St.]],Table1[[#This Row],[Braves Trail]:[Winter Street]],Table1[[#This Row],[Wooded Way]:[Ridley 8"]])</f>
        <v>747389.2504119873</v>
      </c>
      <c r="R17" s="4">
        <v>20825</v>
      </c>
    </row>
    <row r="18" spans="1:18" x14ac:dyDescent="0.25">
      <c r="A18" s="16">
        <f>Table1[[#This Row],[Date]]</f>
        <v>45301.041666666664</v>
      </c>
      <c r="B18" s="3">
        <v>45301.041666666664</v>
      </c>
      <c r="C18" s="23">
        <v>3</v>
      </c>
      <c r="D18" s="13">
        <v>670208</v>
      </c>
      <c r="E18" s="4">
        <v>55799.720764160156</v>
      </c>
      <c r="F18" s="4">
        <v>131198.80676269531</v>
      </c>
      <c r="G18" s="4">
        <v>14500.019073486328</v>
      </c>
      <c r="H18" s="5">
        <v>778129.05883789063</v>
      </c>
      <c r="I18" s="4">
        <v>113998.83270263672</v>
      </c>
      <c r="J18" s="4">
        <v>139499.31335449219</v>
      </c>
      <c r="K18" s="13">
        <v>2210000</v>
      </c>
      <c r="L18" s="4">
        <v>18700.035095214844</v>
      </c>
      <c r="M18" s="4">
        <v>27000.066757202148</v>
      </c>
      <c r="N18" s="26">
        <f>Table1[[#This Row],[Plant Effluent]]*0.07</f>
        <v>154700.00000000003</v>
      </c>
      <c r="O18">
        <v>0</v>
      </c>
      <c r="P18" s="4">
        <v>200303.02429199219</v>
      </c>
      <c r="Q18" s="4">
        <f>SUM(Table1[[#This Row],[Ridge Road]:[Orange St.]],Table1[[#This Row],[Braves Trail]:[Winter Street]],Table1[[#This Row],[Wooded Way]:[Ridley 8"]])</f>
        <v>655396.7945098877</v>
      </c>
      <c r="R18" s="4">
        <v>20825</v>
      </c>
    </row>
    <row r="19" spans="1:18" x14ac:dyDescent="0.25">
      <c r="A19" s="16">
        <f>Table1[[#This Row],[Date]]</f>
        <v>45302.041666666664</v>
      </c>
      <c r="B19" s="3">
        <v>45302.041666666664</v>
      </c>
      <c r="C19" s="23">
        <v>0</v>
      </c>
      <c r="D19" s="13">
        <v>348512</v>
      </c>
      <c r="E19" s="4">
        <v>33700.057983398438</v>
      </c>
      <c r="F19" s="4">
        <v>227004.65393066406</v>
      </c>
      <c r="G19" s="4">
        <v>14500.019073486328</v>
      </c>
      <c r="H19" s="5">
        <v>460709.716796875</v>
      </c>
      <c r="I19" s="4">
        <v>81599.327087402344</v>
      </c>
      <c r="J19" s="4">
        <v>107498.93188476563</v>
      </c>
      <c r="K19" s="13">
        <v>1906000</v>
      </c>
      <c r="L19" s="4">
        <v>22800.050735473633</v>
      </c>
      <c r="M19" s="4">
        <v>29100.074768066406</v>
      </c>
      <c r="N19" s="26">
        <f>Table1[[#This Row],[Plant Effluent]]*0.07</f>
        <v>133420</v>
      </c>
      <c r="O19">
        <v>0</v>
      </c>
      <c r="P19" s="4">
        <v>102199.01275634766</v>
      </c>
      <c r="Q19" s="4">
        <f>SUM(Table1[[#This Row],[Ridge Road]:[Orange St.]],Table1[[#This Row],[Braves Trail]:[Winter Street]],Table1[[#This Row],[Wooded Way]:[Ridley 8"]])</f>
        <v>649623.11546325684</v>
      </c>
      <c r="R19" s="4">
        <v>20825</v>
      </c>
    </row>
    <row r="20" spans="1:18" x14ac:dyDescent="0.25">
      <c r="A20" s="16">
        <f>Table1[[#This Row],[Date]]</f>
        <v>45303.041666666664</v>
      </c>
      <c r="B20" s="3">
        <v>45303.041666666664</v>
      </c>
      <c r="C20" s="23">
        <v>0</v>
      </c>
      <c r="D20" s="13">
        <v>326144</v>
      </c>
      <c r="E20" s="4">
        <v>35700.027465820313</v>
      </c>
      <c r="F20" s="4">
        <v>97499.08447265625</v>
      </c>
      <c r="G20" s="4">
        <v>14300.018310546875</v>
      </c>
      <c r="H20" s="5">
        <v>427807.70874023438</v>
      </c>
      <c r="I20" s="4">
        <v>71799.476623535156</v>
      </c>
      <c r="J20" s="4">
        <v>101699.02038574219</v>
      </c>
      <c r="K20" s="13">
        <v>2129000</v>
      </c>
      <c r="L20" s="4">
        <v>22200.048446655273</v>
      </c>
      <c r="M20" s="4">
        <v>29100.074768066406</v>
      </c>
      <c r="N20" s="26">
        <f>Table1[[#This Row],[Plant Effluent]]*0.07</f>
        <v>149030</v>
      </c>
      <c r="O20">
        <v>0</v>
      </c>
      <c r="P20" s="4">
        <v>85399.269104003906</v>
      </c>
      <c r="Q20" s="4">
        <f>SUM(Table1[[#This Row],[Ridge Road]:[Orange St.]],Table1[[#This Row],[Braves Trail]:[Winter Street]],Table1[[#This Row],[Wooded Way]:[Ridley 8"]])</f>
        <v>521327.75047302246</v>
      </c>
      <c r="R20" s="4">
        <v>20825</v>
      </c>
    </row>
    <row r="21" spans="1:18" x14ac:dyDescent="0.25">
      <c r="A21" s="16">
        <f>Table1[[#This Row],[Date]]</f>
        <v>45304.041666666664</v>
      </c>
      <c r="B21" s="3">
        <v>45304.041666666664</v>
      </c>
      <c r="C21" s="23">
        <v>0.7</v>
      </c>
      <c r="D21" s="13">
        <v>372512</v>
      </c>
      <c r="E21" s="4">
        <v>50399.803161621094</v>
      </c>
      <c r="F21" s="4">
        <v>102099.01428222656</v>
      </c>
      <c r="G21" s="4">
        <v>16600.027084350586</v>
      </c>
      <c r="H21" s="5">
        <v>548015.0146484375</v>
      </c>
      <c r="I21" s="4">
        <v>88999.214172363281</v>
      </c>
      <c r="J21" s="4">
        <v>127398.62823486328</v>
      </c>
      <c r="K21" s="13">
        <v>2093999.9999999998</v>
      </c>
      <c r="L21" s="4">
        <v>22200.048446655273</v>
      </c>
      <c r="M21" s="4">
        <v>30900.081634521484</v>
      </c>
      <c r="N21" s="26">
        <f>Table1[[#This Row],[Plant Effluent]]*0.07</f>
        <v>146580</v>
      </c>
      <c r="O21">
        <v>0</v>
      </c>
      <c r="P21" s="4">
        <v>130198.74572753906</v>
      </c>
      <c r="Q21" s="4">
        <f>SUM(Table1[[#This Row],[Ridge Road]:[Orange St.]],Table1[[#This Row],[Braves Trail]:[Winter Street]],Table1[[#This Row],[Wooded Way]:[Ridley 8"]])</f>
        <v>585176.81701660156</v>
      </c>
      <c r="R21" s="4">
        <v>20825</v>
      </c>
    </row>
    <row r="22" spans="1:18" x14ac:dyDescent="0.25">
      <c r="A22" s="16">
        <f>Table1[[#This Row],[Date]]</f>
        <v>45305.041666666664</v>
      </c>
      <c r="B22" s="3">
        <v>45305.041666666664</v>
      </c>
      <c r="C22" s="23">
        <v>0</v>
      </c>
      <c r="D22" s="13">
        <v>337824</v>
      </c>
      <c r="E22" s="4">
        <v>40499.954223632813</v>
      </c>
      <c r="F22" s="4">
        <v>75499.420166015625</v>
      </c>
      <c r="G22" s="4">
        <v>16600.027084350586</v>
      </c>
      <c r="H22" s="5">
        <v>433908.0810546875</v>
      </c>
      <c r="I22" s="4">
        <v>68999.519348144531</v>
      </c>
      <c r="J22" s="4">
        <v>108198.92120361328</v>
      </c>
      <c r="K22" s="13">
        <v>1805000</v>
      </c>
      <c r="L22" s="4">
        <v>24900.058746337891</v>
      </c>
      <c r="M22" s="4">
        <v>33300.064086914063</v>
      </c>
      <c r="N22" s="26">
        <f>Table1[[#This Row],[Plant Effluent]]*0.07</f>
        <v>126350.00000000001</v>
      </c>
      <c r="O22">
        <v>0</v>
      </c>
      <c r="P22" s="4">
        <v>82599.311828613281</v>
      </c>
      <c r="Q22" s="4">
        <f>SUM(Table1[[#This Row],[Ridge Road]:[Orange St.]],Table1[[#This Row],[Braves Trail]:[Winter Street]],Table1[[#This Row],[Wooded Way]:[Ridley 8"]])</f>
        <v>494347.96485900879</v>
      </c>
      <c r="R22" s="4">
        <v>20825</v>
      </c>
    </row>
    <row r="23" spans="1:18" x14ac:dyDescent="0.25">
      <c r="A23" s="16">
        <f>Table1[[#This Row],[Date]]</f>
        <v>45306.041666666664</v>
      </c>
      <c r="B23" s="3">
        <v>45306.041666666664</v>
      </c>
      <c r="C23" s="23">
        <v>0</v>
      </c>
      <c r="D23" s="13">
        <v>328352</v>
      </c>
      <c r="E23" s="4">
        <v>44999.885559082031</v>
      </c>
      <c r="F23" s="4">
        <v>75499.420166015625</v>
      </c>
      <c r="G23" s="4">
        <v>16400.026321411133</v>
      </c>
      <c r="H23" s="5">
        <v>397905.8837890625</v>
      </c>
      <c r="I23" s="4">
        <v>66899.551391601563</v>
      </c>
      <c r="J23" s="4">
        <v>101399.02496337891</v>
      </c>
      <c r="K23" s="13">
        <v>1790000</v>
      </c>
      <c r="L23" s="4">
        <v>24600.057601928711</v>
      </c>
      <c r="M23" s="4">
        <v>33300.064086914063</v>
      </c>
      <c r="N23" s="26">
        <f>Table1[[#This Row],[Plant Effluent]]*0.07</f>
        <v>125300.00000000001</v>
      </c>
      <c r="O23">
        <v>0</v>
      </c>
      <c r="P23" s="4">
        <v>68499.526977539063</v>
      </c>
      <c r="Q23" s="4">
        <f>SUM(Table1[[#This Row],[Ridge Road]:[Orange St.]],Table1[[#This Row],[Braves Trail]:[Winter Street]],Table1[[#This Row],[Wooded Way]:[Ridley 8"]])</f>
        <v>488398.03009033203</v>
      </c>
      <c r="R23" s="4">
        <v>20825</v>
      </c>
    </row>
    <row r="24" spans="1:18" x14ac:dyDescent="0.25">
      <c r="A24" s="16">
        <f>Table1[[#This Row],[Date]]</f>
        <v>45307.041666666664</v>
      </c>
      <c r="B24" s="3">
        <v>45307.041666666664</v>
      </c>
      <c r="C24" s="23">
        <v>0.3</v>
      </c>
      <c r="D24" s="13">
        <v>329408</v>
      </c>
      <c r="E24" s="4">
        <v>42599.922180175781</v>
      </c>
      <c r="F24" s="4">
        <v>73499.45068359375</v>
      </c>
      <c r="G24" s="4">
        <v>17100.028991699219</v>
      </c>
      <c r="H24" s="5">
        <v>414606.90307617188</v>
      </c>
      <c r="I24" s="4">
        <v>65399.574279785156</v>
      </c>
      <c r="J24" s="4">
        <v>108598.91510009766</v>
      </c>
      <c r="K24" s="13">
        <v>1835000</v>
      </c>
      <c r="L24" s="4">
        <v>22500.049591064453</v>
      </c>
      <c r="M24" s="4">
        <v>32600.074768066406</v>
      </c>
      <c r="N24" s="26">
        <f>Table1[[#This Row],[Plant Effluent]]*0.07</f>
        <v>128450.00000000001</v>
      </c>
      <c r="O24">
        <v>0</v>
      </c>
      <c r="P24" s="4">
        <v>67699.539184570313</v>
      </c>
      <c r="Q24" s="4">
        <f>SUM(Table1[[#This Row],[Ridge Road]:[Orange St.]],Table1[[#This Row],[Braves Trail]:[Winter Street]],Table1[[#This Row],[Wooded Way]:[Ridley 8"]])</f>
        <v>490748.01559448242</v>
      </c>
      <c r="R24" s="4">
        <v>20825</v>
      </c>
    </row>
    <row r="25" spans="1:18" x14ac:dyDescent="0.25">
      <c r="A25" s="16">
        <f>Table1[[#This Row],[Date]]</f>
        <v>45308.041666666664</v>
      </c>
      <c r="B25" s="3">
        <v>45308.041666666664</v>
      </c>
      <c r="C25" s="23">
        <v>0</v>
      </c>
      <c r="D25" s="13">
        <v>313248</v>
      </c>
      <c r="E25" s="4">
        <v>40399.955749511719</v>
      </c>
      <c r="F25" s="4">
        <v>70699.493408203125</v>
      </c>
      <c r="G25" s="4">
        <v>16900.028228759766</v>
      </c>
      <c r="H25" s="5">
        <v>406506.40869140625</v>
      </c>
      <c r="I25" s="4">
        <v>60399.650573730396</v>
      </c>
      <c r="J25" s="4">
        <v>100699.03564453125</v>
      </c>
      <c r="K25" s="13">
        <v>1807000</v>
      </c>
      <c r="L25" s="4">
        <v>22200.048446655273</v>
      </c>
      <c r="M25" s="4">
        <v>28300.071716308594</v>
      </c>
      <c r="N25" s="26">
        <f>Table1[[#This Row],[Plant Effluent]]*0.07</f>
        <v>126490.00000000001</v>
      </c>
      <c r="O25">
        <v>0</v>
      </c>
      <c r="P25" s="4">
        <v>67299.545288085938</v>
      </c>
      <c r="Q25" s="4">
        <f>SUM(Table1[[#This Row],[Ridge Road]:[Orange St.]],Table1[[#This Row],[Braves Trail]:[Winter Street]],Table1[[#This Row],[Wooded Way]:[Ridley 8"]])</f>
        <v>466088.28376770014</v>
      </c>
      <c r="R25" s="4">
        <v>20825</v>
      </c>
    </row>
    <row r="26" spans="1:18" x14ac:dyDescent="0.25">
      <c r="A26" s="16">
        <f>Table1[[#This Row],[Date]]</f>
        <v>45309.041666666664</v>
      </c>
      <c r="B26" s="3">
        <v>45309.041666666664</v>
      </c>
      <c r="C26" s="23">
        <v>0</v>
      </c>
      <c r="D26" s="13">
        <v>310816</v>
      </c>
      <c r="E26" s="4">
        <v>32800.071716308594</v>
      </c>
      <c r="F26" s="4">
        <v>66599.555969238281</v>
      </c>
      <c r="G26" s="4">
        <v>17100.028991699219</v>
      </c>
      <c r="H26" s="5">
        <v>387305.23681640625</v>
      </c>
      <c r="I26" s="4">
        <v>59499.664306640625</v>
      </c>
      <c r="J26" s="4">
        <v>96699.0966796875</v>
      </c>
      <c r="K26" s="13">
        <v>1699000</v>
      </c>
      <c r="L26" s="4">
        <v>20800.043106079102</v>
      </c>
      <c r="M26" s="4">
        <v>28300.071716308594</v>
      </c>
      <c r="N26" s="26">
        <f>Table1[[#This Row],[Plant Effluent]]*0.07</f>
        <v>118930.00000000001</v>
      </c>
      <c r="O26">
        <v>0</v>
      </c>
      <c r="P26" s="4">
        <v>63099.609375</v>
      </c>
      <c r="Q26" s="4">
        <f>SUM(Table1[[#This Row],[Ridge Road]:[Orange St.]],Table1[[#This Row],[Braves Trail]:[Winter Street]],Table1[[#This Row],[Wooded Way]:[Ridley 8"]])</f>
        <v>440728.53248596191</v>
      </c>
      <c r="R26" s="4">
        <v>20825</v>
      </c>
    </row>
    <row r="27" spans="1:18" x14ac:dyDescent="0.25">
      <c r="A27" s="16">
        <f>Table1[[#This Row],[Date]]</f>
        <v>45310.041666666664</v>
      </c>
      <c r="B27" s="3">
        <v>45310.041666666664</v>
      </c>
      <c r="C27" s="23">
        <v>0</v>
      </c>
      <c r="D27" s="13">
        <v>280320</v>
      </c>
      <c r="E27" s="4">
        <v>27500.068664550781</v>
      </c>
      <c r="F27" s="4">
        <v>65099.578857421875</v>
      </c>
      <c r="G27" s="4">
        <v>17800.031661987305</v>
      </c>
      <c r="H27" s="5">
        <v>385505.126953125</v>
      </c>
      <c r="I27" s="4">
        <v>59799.659729003906</v>
      </c>
      <c r="J27" s="4">
        <v>96699.0966796875</v>
      </c>
      <c r="K27" s="13">
        <v>1753000</v>
      </c>
      <c r="L27" s="4">
        <v>21000.043869018555</v>
      </c>
      <c r="M27" s="4">
        <v>32400.077819824219</v>
      </c>
      <c r="N27" s="26">
        <f>Table1[[#This Row],[Plant Effluent]]*0.07</f>
        <v>122710.00000000001</v>
      </c>
      <c r="O27">
        <v>0</v>
      </c>
      <c r="P27" s="4">
        <v>56599.708557128906</v>
      </c>
      <c r="Q27" s="4">
        <f>SUM(Table1[[#This Row],[Ridge Road]:[Orange St.]],Table1[[#This Row],[Braves Trail]:[Winter Street]],Table1[[#This Row],[Wooded Way]:[Ridley 8"]])</f>
        <v>443008.55728149414</v>
      </c>
      <c r="R27" s="4">
        <v>20825</v>
      </c>
    </row>
    <row r="28" spans="1:18" x14ac:dyDescent="0.25">
      <c r="A28" s="16">
        <f>Table1[[#This Row],[Date]]</f>
        <v>45311.041666666664</v>
      </c>
      <c r="B28" s="3">
        <v>45311.041666666664</v>
      </c>
      <c r="C28" s="23">
        <v>0.15</v>
      </c>
      <c r="D28" s="13">
        <v>299520</v>
      </c>
      <c r="E28" s="4">
        <v>27500.068664550781</v>
      </c>
      <c r="F28" s="4">
        <v>67799.537658691406</v>
      </c>
      <c r="G28" s="4">
        <v>20500.041961669922</v>
      </c>
      <c r="H28" s="5">
        <v>399805.99975585938</v>
      </c>
      <c r="I28" s="4">
        <v>59399.665832519531</v>
      </c>
      <c r="J28" s="4">
        <v>98899.063110351563</v>
      </c>
      <c r="K28" s="13">
        <v>1693000</v>
      </c>
      <c r="L28" s="4">
        <v>22800.050735473633</v>
      </c>
      <c r="M28" s="4">
        <v>32400.077819824219</v>
      </c>
      <c r="N28" s="26">
        <f>Table1[[#This Row],[Plant Effluent]]*0.07</f>
        <v>118510.00000000001</v>
      </c>
      <c r="O28">
        <v>0</v>
      </c>
      <c r="P28" s="4">
        <v>53399.757385253906</v>
      </c>
      <c r="Q28" s="4">
        <f>SUM(Table1[[#This Row],[Ridge Road]:[Orange St.]],Table1[[#This Row],[Braves Trail]:[Winter Street]],Table1[[#This Row],[Wooded Way]:[Ridley 8"]])</f>
        <v>447808.50578308105</v>
      </c>
      <c r="R28" s="4">
        <v>20825</v>
      </c>
    </row>
    <row r="29" spans="1:18" x14ac:dyDescent="0.25">
      <c r="A29" s="16">
        <f>Table1[[#This Row],[Date]]</f>
        <v>45312.041666666664</v>
      </c>
      <c r="B29" s="3">
        <v>45312.041666666664</v>
      </c>
      <c r="C29" s="23">
        <v>0</v>
      </c>
      <c r="D29" s="13">
        <v>284704</v>
      </c>
      <c r="E29" s="4">
        <v>30400.079727172852</v>
      </c>
      <c r="F29" s="4">
        <v>67799.537658691406</v>
      </c>
      <c r="G29" s="4">
        <v>24100.055694580078</v>
      </c>
      <c r="H29" s="5">
        <v>395705.74951171875</v>
      </c>
      <c r="I29" s="4">
        <v>59599.662780761719</v>
      </c>
      <c r="J29" s="4">
        <v>102099.01428222656</v>
      </c>
      <c r="K29" s="13">
        <v>1740000</v>
      </c>
      <c r="L29" s="4">
        <v>25400.060653686523</v>
      </c>
      <c r="M29" s="4">
        <v>33900.054931640625</v>
      </c>
      <c r="N29" s="26">
        <f>Table1[[#This Row],[Plant Effluent]]*0.07</f>
        <v>121800.00000000001</v>
      </c>
      <c r="O29">
        <v>0</v>
      </c>
      <c r="P29" s="4">
        <v>53899.749755859375</v>
      </c>
      <c r="Q29" s="4">
        <f>SUM(Table1[[#This Row],[Ridge Road]:[Orange St.]],Table1[[#This Row],[Braves Trail]:[Winter Street]],Table1[[#This Row],[Wooded Way]:[Ridley 8"]])</f>
        <v>465098.46572875977</v>
      </c>
      <c r="R29" s="4">
        <v>20825</v>
      </c>
    </row>
    <row r="30" spans="1:18" x14ac:dyDescent="0.25">
      <c r="A30" s="16">
        <f>Table1[[#This Row],[Date]]</f>
        <v>45313.041666666664</v>
      </c>
      <c r="B30" s="3">
        <v>45313.041666666664</v>
      </c>
      <c r="C30" s="23">
        <v>0</v>
      </c>
      <c r="D30" s="13">
        <v>322240</v>
      </c>
      <c r="E30" s="4">
        <v>27000.066757202148</v>
      </c>
      <c r="F30" s="4">
        <v>69899.505615234375</v>
      </c>
      <c r="G30" s="4">
        <v>26500.064849853516</v>
      </c>
      <c r="H30" s="5">
        <v>377804.65698242188</v>
      </c>
      <c r="I30" s="4">
        <v>55899.71923828125</v>
      </c>
      <c r="J30" s="4">
        <v>91399.177551269531</v>
      </c>
      <c r="K30" s="13">
        <v>1658000</v>
      </c>
      <c r="L30" s="4">
        <v>22800.050735473633</v>
      </c>
      <c r="M30" s="4">
        <v>30100.078582763672</v>
      </c>
      <c r="N30" s="26">
        <f>Table1[[#This Row],[Plant Effluent]]*0.07</f>
        <v>116060.00000000001</v>
      </c>
      <c r="O30">
        <v>0</v>
      </c>
      <c r="P30" s="4">
        <v>61199.638366699219</v>
      </c>
      <c r="Q30" s="4">
        <f>SUM(Table1[[#This Row],[Ridge Road]:[Orange St.]],Table1[[#This Row],[Braves Trail]:[Winter Street]],Table1[[#This Row],[Wooded Way]:[Ridley 8"]])</f>
        <v>439658.66333007813</v>
      </c>
      <c r="R30" s="4">
        <v>20825</v>
      </c>
    </row>
    <row r="31" spans="1:18" x14ac:dyDescent="0.25">
      <c r="A31" s="16">
        <f>Table1[[#This Row],[Date]]</f>
        <v>45314.041666666664</v>
      </c>
      <c r="B31" s="3">
        <v>45314.041666666664</v>
      </c>
      <c r="C31" s="23">
        <v>0</v>
      </c>
      <c r="D31" s="13">
        <v>274496</v>
      </c>
      <c r="E31" s="4">
        <v>27000.066757202148</v>
      </c>
      <c r="F31" s="4">
        <v>72799.461364746094</v>
      </c>
      <c r="G31" s="4">
        <v>26500.064849853516</v>
      </c>
      <c r="H31" s="5">
        <v>368004.05883789063</v>
      </c>
      <c r="I31" s="4">
        <v>53499.755859375</v>
      </c>
      <c r="J31" s="4">
        <v>93599.143981933594</v>
      </c>
      <c r="K31" s="13">
        <v>1701000</v>
      </c>
      <c r="L31" s="4">
        <v>21100.044250488281</v>
      </c>
      <c r="M31" s="4">
        <v>30100.078582763672</v>
      </c>
      <c r="N31" s="26">
        <f>Table1[[#This Row],[Plant Effluent]]*0.07</f>
        <v>119070.00000000001</v>
      </c>
      <c r="O31">
        <v>0</v>
      </c>
      <c r="P31" s="4">
        <v>60999.641418457031</v>
      </c>
      <c r="Q31" s="4">
        <f>SUM(Table1[[#This Row],[Ridge Road]:[Orange St.]],Table1[[#This Row],[Braves Trail]:[Winter Street]],Table1[[#This Row],[Wooded Way]:[Ridley 8"]])</f>
        <v>443668.6156463623</v>
      </c>
      <c r="R31" s="4">
        <v>20825</v>
      </c>
    </row>
    <row r="32" spans="1:18" x14ac:dyDescent="0.25">
      <c r="A32" s="16">
        <f>Table1[[#This Row],[Date]]</f>
        <v>45315.041666666664</v>
      </c>
      <c r="B32" s="3">
        <v>45315.041666666664</v>
      </c>
      <c r="C32" s="23">
        <v>0</v>
      </c>
      <c r="D32" s="13">
        <v>298176</v>
      </c>
      <c r="E32" s="4">
        <v>28400.07209777832</v>
      </c>
      <c r="F32" s="4">
        <v>73899.444580078125</v>
      </c>
      <c r="G32" s="4">
        <v>28600.072860717773</v>
      </c>
      <c r="H32" s="5">
        <v>391005.46264648438</v>
      </c>
      <c r="I32" s="4">
        <v>56099.716186523438</v>
      </c>
      <c r="J32" s="4">
        <v>97299.087524414063</v>
      </c>
      <c r="K32" s="13">
        <v>1843000</v>
      </c>
      <c r="L32" s="4">
        <v>23800.054550170898</v>
      </c>
      <c r="M32" s="4">
        <v>29000.07438659668</v>
      </c>
      <c r="N32" s="26">
        <f>Table1[[#This Row],[Plant Effluent]]*0.07</f>
        <v>129010.00000000001</v>
      </c>
      <c r="O32">
        <v>0</v>
      </c>
      <c r="P32" s="4">
        <v>66199.562072753906</v>
      </c>
      <c r="Q32" s="4">
        <f>SUM(Table1[[#This Row],[Ridge Road]:[Orange St.]],Table1[[#This Row],[Braves Trail]:[Winter Street]],Table1[[#This Row],[Wooded Way]:[Ridley 8"]])</f>
        <v>466108.5221862793</v>
      </c>
      <c r="R32" s="4">
        <v>20825</v>
      </c>
    </row>
    <row r="33" spans="1:18" x14ac:dyDescent="0.25">
      <c r="A33" s="16">
        <f>Table1[[#This Row],[Date]]</f>
        <v>45316.041666666664</v>
      </c>
      <c r="B33" s="3">
        <v>45316.041666666664</v>
      </c>
      <c r="C33" s="23">
        <v>0.1</v>
      </c>
      <c r="D33" s="13">
        <v>323040</v>
      </c>
      <c r="E33" s="4">
        <v>30100.078582763672</v>
      </c>
      <c r="F33" s="4">
        <v>82399.314880371094</v>
      </c>
      <c r="G33" s="4">
        <v>28600.072860717773</v>
      </c>
      <c r="H33" s="5">
        <v>425707.58056640625</v>
      </c>
      <c r="I33" s="4">
        <v>63599.601745605469</v>
      </c>
      <c r="J33" s="4">
        <v>106598.94561767578</v>
      </c>
      <c r="K33" s="13">
        <v>1960000</v>
      </c>
      <c r="L33" s="4">
        <v>21600.046157836914</v>
      </c>
      <c r="M33" s="4">
        <v>30100.078582763672</v>
      </c>
      <c r="N33" s="26">
        <f>Table1[[#This Row],[Plant Effluent]]*0.07</f>
        <v>137200</v>
      </c>
      <c r="O33">
        <v>0</v>
      </c>
      <c r="P33" s="4">
        <v>86899.246215820313</v>
      </c>
      <c r="Q33" s="4">
        <f>SUM(Table1[[#This Row],[Ridge Road]:[Orange St.]],Table1[[#This Row],[Braves Trail]:[Winter Street]],Table1[[#This Row],[Wooded Way]:[Ridley 8"]])</f>
        <v>500198.13842773438</v>
      </c>
      <c r="R33" s="4">
        <v>20825</v>
      </c>
    </row>
    <row r="34" spans="1:18" x14ac:dyDescent="0.25">
      <c r="A34" s="16">
        <f>Table1[[#This Row],[Date]]</f>
        <v>45317.041666666664</v>
      </c>
      <c r="B34" s="3">
        <v>45317.041666666664</v>
      </c>
      <c r="C34" s="23">
        <v>0.3</v>
      </c>
      <c r="D34" s="13">
        <v>341328</v>
      </c>
      <c r="E34" s="4">
        <v>27200.067520141602</v>
      </c>
      <c r="F34" s="4">
        <v>82399.314880371094</v>
      </c>
      <c r="G34" s="4">
        <v>31800.085067749023</v>
      </c>
      <c r="H34" s="5">
        <v>444408.72192382813</v>
      </c>
      <c r="I34" s="4">
        <v>65199.577331542969</v>
      </c>
      <c r="J34" s="4">
        <v>108498.91662597656</v>
      </c>
      <c r="K34" s="13">
        <v>1886000</v>
      </c>
      <c r="L34" s="4">
        <v>20900.043487548828</v>
      </c>
      <c r="M34" s="4">
        <v>29000.07438659668</v>
      </c>
      <c r="N34" s="26">
        <f>Table1[[#This Row],[Plant Effluent]]*0.07</f>
        <v>132020</v>
      </c>
      <c r="O34">
        <v>0</v>
      </c>
      <c r="P34" s="4">
        <v>88699.21875</v>
      </c>
      <c r="Q34" s="4">
        <f>SUM(Table1[[#This Row],[Ridge Road]:[Orange St.]],Table1[[#This Row],[Braves Trail]:[Winter Street]],Table1[[#This Row],[Wooded Way]:[Ridley 8"]])</f>
        <v>497018.07929992676</v>
      </c>
      <c r="R34" s="4">
        <v>20825</v>
      </c>
    </row>
    <row r="35" spans="1:18" x14ac:dyDescent="0.25">
      <c r="A35" s="16">
        <f>Table1[[#This Row],[Date]]</f>
        <v>45318.041666666664</v>
      </c>
      <c r="B35" s="3">
        <v>45318.041666666664</v>
      </c>
      <c r="C35" s="23">
        <v>0.1</v>
      </c>
      <c r="D35" s="13">
        <v>265040</v>
      </c>
      <c r="E35" s="4">
        <v>21300.045013427734</v>
      </c>
      <c r="F35" s="4">
        <v>72599.464416503906</v>
      </c>
      <c r="G35" s="4">
        <v>26600.065231323242</v>
      </c>
      <c r="H35" s="5">
        <v>401206.08520507813</v>
      </c>
      <c r="I35" s="4">
        <v>61599.632263183594</v>
      </c>
      <c r="J35" s="4">
        <v>101199.02801513672</v>
      </c>
      <c r="K35" s="13">
        <v>1787000</v>
      </c>
      <c r="L35" s="4">
        <v>22200.048446655273</v>
      </c>
      <c r="M35" s="4">
        <v>32700.0732421875</v>
      </c>
      <c r="N35" s="26">
        <f>Table1[[#This Row],[Plant Effluent]]*0.07</f>
        <v>125090.00000000001</v>
      </c>
      <c r="O35">
        <v>0</v>
      </c>
      <c r="P35" s="4">
        <v>69899.505615234375</v>
      </c>
      <c r="Q35" s="4">
        <f>SUM(Table1[[#This Row],[Ridge Road]:[Orange St.]],Table1[[#This Row],[Braves Trail]:[Winter Street]],Table1[[#This Row],[Wooded Way]:[Ridley 8"]])</f>
        <v>463288.35662841797</v>
      </c>
      <c r="R35" s="4">
        <v>20825</v>
      </c>
    </row>
    <row r="36" spans="1:18" x14ac:dyDescent="0.25">
      <c r="A36" s="16">
        <f>Table1[[#This Row],[Date]]</f>
        <v>45319.041666666664</v>
      </c>
      <c r="B36" s="3">
        <v>45319.041666666664</v>
      </c>
      <c r="C36" s="23">
        <v>0.5</v>
      </c>
      <c r="D36" s="13">
        <v>342848</v>
      </c>
      <c r="E36" s="4">
        <v>31100.082397460938</v>
      </c>
      <c r="F36" s="4">
        <v>91899.169921875</v>
      </c>
      <c r="G36" s="4">
        <v>20700.042724609375</v>
      </c>
      <c r="H36" s="5">
        <v>512212.84484863281</v>
      </c>
      <c r="I36" s="4">
        <v>81799.324035644531</v>
      </c>
      <c r="J36" s="4">
        <v>130898.78845214844</v>
      </c>
      <c r="K36" s="13">
        <v>2287000</v>
      </c>
      <c r="L36" s="4">
        <v>26000.062942504883</v>
      </c>
      <c r="M36" s="4">
        <v>34800.041198730469</v>
      </c>
      <c r="N36" s="26">
        <f>Table1[[#This Row],[Plant Effluent]]*0.07</f>
        <v>160090.00000000003</v>
      </c>
      <c r="O36">
        <v>0</v>
      </c>
      <c r="P36" s="4">
        <v>138799.27062988281</v>
      </c>
      <c r="Q36" s="4">
        <f>SUM(Table1[[#This Row],[Ridge Road]:[Orange St.]],Table1[[#This Row],[Braves Trail]:[Winter Street]],Table1[[#This Row],[Wooded Way]:[Ridley 8"]])</f>
        <v>577287.51167297363</v>
      </c>
      <c r="R36" s="4">
        <v>20825</v>
      </c>
    </row>
    <row r="37" spans="1:18" x14ac:dyDescent="0.25">
      <c r="A37" s="16">
        <f>Table1[[#This Row],[Date]]</f>
        <v>45320.041666666664</v>
      </c>
      <c r="B37" s="3">
        <v>45320.041666666664</v>
      </c>
      <c r="C37" s="23">
        <v>0.5</v>
      </c>
      <c r="D37" s="13">
        <v>423552</v>
      </c>
      <c r="E37" s="4">
        <v>22200.048446655273</v>
      </c>
      <c r="F37" s="4">
        <v>74699.432373046875</v>
      </c>
      <c r="G37" s="4">
        <v>19200.037002563477</v>
      </c>
      <c r="H37" s="5">
        <v>434908.14208984375</v>
      </c>
      <c r="I37" s="4">
        <v>70399.497985839844</v>
      </c>
      <c r="J37" s="4">
        <v>108598.91510009766</v>
      </c>
      <c r="K37" s="13">
        <v>1848000</v>
      </c>
      <c r="L37" s="4">
        <v>22900.051116943359</v>
      </c>
      <c r="M37" s="4">
        <v>29700.077056884766</v>
      </c>
      <c r="N37" s="26">
        <f>Table1[[#This Row],[Plant Effluent]]*0.07</f>
        <v>129360.00000000001</v>
      </c>
      <c r="O37">
        <v>0</v>
      </c>
      <c r="P37" s="4">
        <v>93199.150085449219</v>
      </c>
      <c r="Q37" s="4">
        <f>SUM(Table1[[#This Row],[Ridge Road]:[Orange St.]],Table1[[#This Row],[Braves Trail]:[Winter Street]],Table1[[#This Row],[Wooded Way]:[Ridley 8"]])</f>
        <v>477058.05908203125</v>
      </c>
      <c r="R37" s="4">
        <v>20825</v>
      </c>
    </row>
    <row r="38" spans="1:18" x14ac:dyDescent="0.25">
      <c r="A38" s="16">
        <f>Table1[[#This Row],[Date]]</f>
        <v>45321.041666666664</v>
      </c>
      <c r="B38" s="3">
        <v>45321.041666666664</v>
      </c>
      <c r="C38" s="23">
        <v>0</v>
      </c>
      <c r="D38" s="13">
        <v>308864</v>
      </c>
      <c r="E38" s="4">
        <v>20700.042724609375</v>
      </c>
      <c r="F38" s="4">
        <v>73499.45068359375</v>
      </c>
      <c r="G38" s="4">
        <v>20800.043106079102</v>
      </c>
      <c r="H38" s="5">
        <v>399105.95703125</v>
      </c>
      <c r="I38" s="4">
        <v>63999.595642089844</v>
      </c>
      <c r="J38" s="4">
        <v>99999.046325683594</v>
      </c>
      <c r="K38" s="13">
        <v>1800000</v>
      </c>
      <c r="L38" s="4">
        <v>21500.045776367188</v>
      </c>
      <c r="M38" s="4">
        <v>29700.077056884766</v>
      </c>
      <c r="N38" s="26">
        <f>Table1[[#This Row],[Plant Effluent]]*0.07</f>
        <v>126000.00000000001</v>
      </c>
      <c r="O38">
        <v>0</v>
      </c>
      <c r="P38" s="4">
        <v>75599.418640136719</v>
      </c>
      <c r="Q38" s="4">
        <f>SUM(Table1[[#This Row],[Ridge Road]:[Orange St.]],Table1[[#This Row],[Braves Trail]:[Winter Street]],Table1[[#This Row],[Wooded Way]:[Ridley 8"]])</f>
        <v>456198.30131530762</v>
      </c>
      <c r="R38" s="4">
        <v>20825</v>
      </c>
    </row>
    <row r="39" spans="1:18" x14ac:dyDescent="0.25">
      <c r="A39" s="16">
        <f>Table1[[#This Row],[Date]]</f>
        <v>45322.041666666664</v>
      </c>
      <c r="B39" s="3">
        <v>45322.041666666664</v>
      </c>
      <c r="C39" s="23">
        <v>0</v>
      </c>
      <c r="D39" s="13">
        <v>289152</v>
      </c>
      <c r="E39" s="4">
        <v>22400.049209594727</v>
      </c>
      <c r="F39" s="4">
        <v>75299.423217773438</v>
      </c>
      <c r="G39" s="4">
        <v>20800.043106079102</v>
      </c>
      <c r="H39" s="5">
        <v>401006.07299804688</v>
      </c>
      <c r="I39" s="4">
        <v>62499.618530273438</v>
      </c>
      <c r="J39" s="4">
        <v>98499.069213867188</v>
      </c>
      <c r="K39" s="13">
        <v>1721000</v>
      </c>
      <c r="L39" s="4">
        <v>19900.039672851563</v>
      </c>
      <c r="M39" s="4">
        <v>27300.067901611328</v>
      </c>
      <c r="N39" s="26">
        <f>Table1[[#This Row],[Plant Effluent]]*0.07</f>
        <v>120470.00000000001</v>
      </c>
      <c r="O39">
        <v>0</v>
      </c>
      <c r="P39" s="4">
        <v>74699.432373046875</v>
      </c>
      <c r="Q39" s="4">
        <f>SUM(Table1[[#This Row],[Ridge Road]:[Orange St.]],Table1[[#This Row],[Braves Trail]:[Winter Street]],Table1[[#This Row],[Wooded Way]:[Ridley 8"]])</f>
        <v>447168.31085205078</v>
      </c>
      <c r="R39" s="4">
        <v>20825</v>
      </c>
    </row>
    <row r="40" spans="1:18" x14ac:dyDescent="0.25">
      <c r="A40" s="16">
        <f>Table1[[#This Row],[Date]]</f>
        <v>45323.041666666664</v>
      </c>
      <c r="B40" s="3">
        <v>45323.041666666664</v>
      </c>
      <c r="C40" s="23">
        <v>0</v>
      </c>
      <c r="D40" s="13">
        <v>296608</v>
      </c>
      <c r="E40" s="4">
        <v>28000.070571899414</v>
      </c>
      <c r="F40" s="4">
        <v>73899.444580078125</v>
      </c>
      <c r="G40" s="4">
        <v>22100.048065185547</v>
      </c>
      <c r="H40" s="5">
        <v>393505.615234375</v>
      </c>
      <c r="I40" s="4">
        <v>60099.655151367188</v>
      </c>
      <c r="J40" s="4">
        <v>100099.04479980469</v>
      </c>
      <c r="K40" s="13">
        <v>1714000</v>
      </c>
      <c r="L40" s="4">
        <v>21200.044631958008</v>
      </c>
      <c r="M40" s="4">
        <v>27300.067901611328</v>
      </c>
      <c r="N40" s="26">
        <f>Table1[[#This Row],[Plant Effluent]]*0.07</f>
        <v>119980.00000000001</v>
      </c>
      <c r="O40">
        <v>0</v>
      </c>
      <c r="P40" s="4">
        <v>66599.555969238281</v>
      </c>
      <c r="Q40" s="4">
        <f>SUM(Table1[[#This Row],[Ridge Road]:[Orange St.]],Table1[[#This Row],[Braves Trail]:[Winter Street]],Table1[[#This Row],[Wooded Way]:[Ridley 8"]])</f>
        <v>452678.3757019043</v>
      </c>
      <c r="R40" s="4">
        <v>20825</v>
      </c>
    </row>
    <row r="41" spans="1:18" x14ac:dyDescent="0.25">
      <c r="A41" s="16">
        <f>Table1[[#This Row],[Date]]</f>
        <v>45324.041666666664</v>
      </c>
      <c r="B41" s="3">
        <v>45324.041666666664</v>
      </c>
      <c r="C41" s="23">
        <v>0.1</v>
      </c>
      <c r="D41" s="13">
        <v>305312</v>
      </c>
      <c r="E41" s="4">
        <v>29400.075912475586</v>
      </c>
      <c r="F41" s="4">
        <v>76499.404907226563</v>
      </c>
      <c r="G41" s="4">
        <v>22100.048065185547</v>
      </c>
      <c r="H41" s="5">
        <v>405406.34155273438</v>
      </c>
      <c r="I41" s="4">
        <v>58099.685668945313</v>
      </c>
      <c r="J41" s="4">
        <v>95899.10888671875</v>
      </c>
      <c r="K41" s="13">
        <v>1772000</v>
      </c>
      <c r="L41" s="4">
        <v>20800.043106079102</v>
      </c>
      <c r="M41" s="4">
        <v>26600.065231323242</v>
      </c>
      <c r="N41" s="26">
        <f>Table1[[#This Row],[Plant Effluent]]*0.07</f>
        <v>124040.00000000001</v>
      </c>
      <c r="O41">
        <v>0</v>
      </c>
      <c r="P41" s="4">
        <v>65899.566650390625</v>
      </c>
      <c r="Q41" s="4">
        <f>SUM(Table1[[#This Row],[Ridge Road]:[Orange St.]],Table1[[#This Row],[Braves Trail]:[Winter Street]],Table1[[#This Row],[Wooded Way]:[Ridley 8"]])</f>
        <v>453438.4317779541</v>
      </c>
      <c r="R41" s="4">
        <v>20825</v>
      </c>
    </row>
    <row r="42" spans="1:18" x14ac:dyDescent="0.25">
      <c r="A42" s="16">
        <f>Table1[[#This Row],[Date]]</f>
        <v>45325.041666666664</v>
      </c>
      <c r="B42" s="3">
        <v>45325.041666666664</v>
      </c>
      <c r="C42" s="23">
        <v>0</v>
      </c>
      <c r="D42" s="13">
        <v>274720</v>
      </c>
      <c r="E42" s="4">
        <v>33300.064086914063</v>
      </c>
      <c r="F42" s="4">
        <v>78799.369812011719</v>
      </c>
      <c r="G42" s="4">
        <v>23600.053787231445</v>
      </c>
      <c r="H42" s="5">
        <v>396005.76782226563</v>
      </c>
      <c r="I42" s="4">
        <v>58099.685668945313</v>
      </c>
      <c r="J42" s="4">
        <v>95899.10888671875</v>
      </c>
      <c r="K42" s="13">
        <v>1667000</v>
      </c>
      <c r="L42" s="4">
        <v>22200.048446655273</v>
      </c>
      <c r="M42" s="4">
        <v>29300.075531005859</v>
      </c>
      <c r="N42" s="26">
        <f>Table1[[#This Row],[Plant Effluent]]*0.07</f>
        <v>116690.00000000001</v>
      </c>
      <c r="O42">
        <v>0</v>
      </c>
      <c r="P42" s="4">
        <v>58899.673461914063</v>
      </c>
      <c r="Q42" s="4">
        <f>SUM(Table1[[#This Row],[Ridge Road]:[Orange St.]],Table1[[#This Row],[Braves Trail]:[Winter Street]],Table1[[#This Row],[Wooded Way]:[Ridley 8"]])</f>
        <v>457888.40621948242</v>
      </c>
      <c r="R42" s="4">
        <v>20825</v>
      </c>
    </row>
    <row r="43" spans="1:18" x14ac:dyDescent="0.25">
      <c r="A43" s="16">
        <f>Table1[[#This Row],[Date]]</f>
        <v>45326.041666666664</v>
      </c>
      <c r="B43" s="3">
        <v>45326.041666666664</v>
      </c>
      <c r="C43" s="23">
        <v>0</v>
      </c>
      <c r="D43" s="13">
        <v>305536</v>
      </c>
      <c r="E43" s="4">
        <v>34600.044250488281</v>
      </c>
      <c r="F43" s="4">
        <v>80499.343872070313</v>
      </c>
      <c r="G43" s="4">
        <v>23600.053787231445</v>
      </c>
      <c r="H43" s="5">
        <v>395805.75561523438</v>
      </c>
      <c r="I43" s="4">
        <v>56999.702453613281</v>
      </c>
      <c r="J43" s="4">
        <v>98099.075317382813</v>
      </c>
      <c r="K43" s="13">
        <v>1664000</v>
      </c>
      <c r="L43" s="4">
        <v>24400.056838989258</v>
      </c>
      <c r="M43" s="4">
        <v>31300.083160400391</v>
      </c>
      <c r="N43" s="26">
        <f>Table1[[#This Row],[Plant Effluent]]*0.07</f>
        <v>116480.00000000001</v>
      </c>
      <c r="O43">
        <v>0</v>
      </c>
      <c r="P43" s="4">
        <v>52499.771118164063</v>
      </c>
      <c r="Q43" s="4">
        <f>SUM(Table1[[#This Row],[Ridge Road]:[Orange St.]],Table1[[#This Row],[Braves Trail]:[Winter Street]],Table1[[#This Row],[Wooded Way]:[Ridley 8"]])</f>
        <v>465978.35968017578</v>
      </c>
      <c r="R43" s="4">
        <v>20825</v>
      </c>
    </row>
    <row r="44" spans="1:18" x14ac:dyDescent="0.25">
      <c r="A44" s="16">
        <f>Table1[[#This Row],[Date]]</f>
        <v>45327.041666666664</v>
      </c>
      <c r="B44" s="3">
        <v>45327.041666666664</v>
      </c>
      <c r="C44" s="23">
        <v>0</v>
      </c>
      <c r="D44" s="13">
        <v>293664</v>
      </c>
      <c r="E44" s="4">
        <v>36500.015258789063</v>
      </c>
      <c r="F44" s="4">
        <v>74999.427795410156</v>
      </c>
      <c r="G44" s="4">
        <v>22500.049591064453</v>
      </c>
      <c r="H44" s="5">
        <v>376604.58374023438</v>
      </c>
      <c r="I44" s="4">
        <v>54299.74365234375</v>
      </c>
      <c r="J44" s="4">
        <v>88099.227905273438</v>
      </c>
      <c r="K44" s="13">
        <v>1653000</v>
      </c>
      <c r="L44" s="4">
        <v>21100.044250488281</v>
      </c>
      <c r="M44" s="4">
        <v>27700.069427490234</v>
      </c>
      <c r="N44" s="26">
        <f>Table1[[#This Row],[Plant Effluent]]*0.07</f>
        <v>115710.00000000001</v>
      </c>
      <c r="O44">
        <v>0</v>
      </c>
      <c r="P44" s="4">
        <v>62499.618530273438</v>
      </c>
      <c r="Q44" s="4">
        <f>SUM(Table1[[#This Row],[Ridge Road]:[Orange St.]],Table1[[#This Row],[Braves Trail]:[Winter Street]],Table1[[#This Row],[Wooded Way]:[Ridley 8"]])</f>
        <v>440908.57788085938</v>
      </c>
      <c r="R44" s="4">
        <v>20825</v>
      </c>
    </row>
    <row r="45" spans="1:18" x14ac:dyDescent="0.25">
      <c r="A45" s="16">
        <f>Table1[[#This Row],[Date]]</f>
        <v>45328.041666666664</v>
      </c>
      <c r="B45" s="3">
        <v>45328.041666666664</v>
      </c>
      <c r="C45" s="23">
        <v>0</v>
      </c>
      <c r="D45" s="13">
        <v>331488</v>
      </c>
      <c r="E45" s="4">
        <v>36500.015258789063</v>
      </c>
      <c r="F45" s="4">
        <v>73699.447631835938</v>
      </c>
      <c r="G45" s="4">
        <v>19700.038909912109</v>
      </c>
      <c r="H45" s="5">
        <v>357603.42407226563</v>
      </c>
      <c r="I45" s="4">
        <v>51499.786376953125</v>
      </c>
      <c r="J45" s="4">
        <v>82699.310302734375</v>
      </c>
      <c r="K45" s="13">
        <v>1642000</v>
      </c>
      <c r="L45" s="4">
        <v>21200.044631958008</v>
      </c>
      <c r="M45" s="4">
        <v>27700.069427490234</v>
      </c>
      <c r="N45" s="26">
        <f>Table1[[#This Row],[Plant Effluent]]*0.07</f>
        <v>114940.00000000001</v>
      </c>
      <c r="O45">
        <v>0</v>
      </c>
      <c r="P45" s="4">
        <v>61799.629211425781</v>
      </c>
      <c r="Q45" s="4">
        <f>SUM(Table1[[#This Row],[Ridge Road]:[Orange St.]],Table1[[#This Row],[Braves Trail]:[Winter Street]],Table1[[#This Row],[Wooded Way]:[Ridley 8"]])</f>
        <v>427938.71253967285</v>
      </c>
      <c r="R45" s="4">
        <v>20825</v>
      </c>
    </row>
    <row r="46" spans="1:18" x14ac:dyDescent="0.25">
      <c r="A46" s="16">
        <f>Table1[[#This Row],[Date]]</f>
        <v>45329.041666666664</v>
      </c>
      <c r="B46" s="3">
        <v>45329.041666666664</v>
      </c>
      <c r="C46" s="23">
        <v>0</v>
      </c>
      <c r="D46" s="13">
        <v>291552</v>
      </c>
      <c r="E46" s="4">
        <v>41499.93896484375</v>
      </c>
      <c r="F46" s="4">
        <v>73699.447631835938</v>
      </c>
      <c r="G46" s="4">
        <v>19700.038909912109</v>
      </c>
      <c r="H46" s="5">
        <v>364703.857421875</v>
      </c>
      <c r="I46" s="4">
        <v>51499.786376953125</v>
      </c>
      <c r="J46" s="4">
        <v>81499.32861328125</v>
      </c>
      <c r="K46" s="13">
        <v>1629000</v>
      </c>
      <c r="L46" s="4">
        <v>20800.043106079102</v>
      </c>
      <c r="M46" s="4">
        <v>26400.064468383789</v>
      </c>
      <c r="N46" s="26">
        <f>Table1[[#This Row],[Plant Effluent]]*0.07</f>
        <v>114030.00000000001</v>
      </c>
      <c r="O46">
        <v>0</v>
      </c>
      <c r="P46" s="4">
        <v>55199.729919433594</v>
      </c>
      <c r="Q46" s="4">
        <f>SUM(Table1[[#This Row],[Ridge Road]:[Orange St.]],Table1[[#This Row],[Braves Trail]:[Winter Street]],Table1[[#This Row],[Wooded Way]:[Ridley 8"]])</f>
        <v>429128.64807128906</v>
      </c>
      <c r="R46" s="4">
        <v>20825</v>
      </c>
    </row>
    <row r="47" spans="1:18" x14ac:dyDescent="0.25">
      <c r="A47" s="16">
        <f>Table1[[#This Row],[Date]]</f>
        <v>45330.041666666664</v>
      </c>
      <c r="B47" s="3">
        <v>45330.041666666664</v>
      </c>
      <c r="C47" s="23">
        <v>0</v>
      </c>
      <c r="D47" s="13">
        <v>299488</v>
      </c>
      <c r="E47" s="4">
        <v>39699.966430664063</v>
      </c>
      <c r="F47" s="4">
        <v>74499.435424804688</v>
      </c>
      <c r="G47" s="4">
        <v>19200.037002563477</v>
      </c>
      <c r="H47" s="5">
        <v>357603.42407226563</v>
      </c>
      <c r="I47" s="4">
        <v>51499.786376953125</v>
      </c>
      <c r="J47" s="4">
        <v>83099.30419921875</v>
      </c>
      <c r="K47" s="13">
        <v>1605000</v>
      </c>
      <c r="L47" s="4">
        <v>20500.041961669922</v>
      </c>
      <c r="M47" s="4">
        <v>26400.064468383789</v>
      </c>
      <c r="N47" s="26">
        <f>Table1[[#This Row],[Plant Effluent]]*0.07</f>
        <v>112350.00000000001</v>
      </c>
      <c r="O47">
        <v>0</v>
      </c>
      <c r="P47" s="4">
        <v>54999.732971191406</v>
      </c>
      <c r="Q47" s="4">
        <f>SUM(Table1[[#This Row],[Ridge Road]:[Orange St.]],Table1[[#This Row],[Braves Trail]:[Winter Street]],Table1[[#This Row],[Wooded Way]:[Ridley 8"]])</f>
        <v>427248.63586425781</v>
      </c>
      <c r="R47" s="4">
        <v>20825</v>
      </c>
    </row>
    <row r="48" spans="1:18" x14ac:dyDescent="0.25">
      <c r="A48" s="16">
        <f>Table1[[#This Row],[Date]]</f>
        <v>45331.041666666664</v>
      </c>
      <c r="B48" s="3">
        <v>45331.041666666664</v>
      </c>
      <c r="C48" s="23">
        <v>0</v>
      </c>
      <c r="D48" s="13">
        <v>289666</v>
      </c>
      <c r="E48" s="4">
        <v>39699.966430664063</v>
      </c>
      <c r="F48" s="4">
        <v>73699.447631835938</v>
      </c>
      <c r="G48" s="4">
        <v>19600.038528442383</v>
      </c>
      <c r="H48" s="5">
        <v>369804.16870117188</v>
      </c>
      <c r="I48" s="4">
        <v>49499.81689453125</v>
      </c>
      <c r="J48" s="4">
        <v>80299.346923828125</v>
      </c>
      <c r="K48" s="13">
        <v>1647000</v>
      </c>
      <c r="L48" s="4">
        <v>20500.041961669922</v>
      </c>
      <c r="M48" s="4">
        <v>25900.062561035156</v>
      </c>
      <c r="N48" s="26">
        <f>Table1[[#This Row],[Plant Effluent]]*0.07</f>
        <v>115290.00000000001</v>
      </c>
      <c r="O48">
        <v>0</v>
      </c>
      <c r="P48" s="4">
        <v>54499.740600585938</v>
      </c>
      <c r="Q48" s="4">
        <f>SUM(Table1[[#This Row],[Ridge Road]:[Orange St.]],Table1[[#This Row],[Braves Trail]:[Winter Street]],Table1[[#This Row],[Wooded Way]:[Ridley 8"]])</f>
        <v>424488.72093200684</v>
      </c>
      <c r="R48" s="4">
        <v>20825</v>
      </c>
    </row>
    <row r="49" spans="1:18" x14ac:dyDescent="0.25">
      <c r="A49" s="16">
        <f>Table1[[#This Row],[Date]]</f>
        <v>45332.041666666664</v>
      </c>
      <c r="B49" s="3">
        <v>45332.041666666664</v>
      </c>
      <c r="C49" s="23">
        <v>0</v>
      </c>
      <c r="D49" s="13">
        <v>274430</v>
      </c>
      <c r="E49" s="4">
        <v>39399.971008300781</v>
      </c>
      <c r="F49" s="4">
        <v>73699.447631835938</v>
      </c>
      <c r="G49" s="4">
        <v>20400.041580200195</v>
      </c>
      <c r="H49" s="5">
        <v>360303.5888671875</v>
      </c>
      <c r="I49" s="4">
        <v>50299.8046875</v>
      </c>
      <c r="J49" s="4">
        <v>83599.296569824219</v>
      </c>
      <c r="K49" s="13">
        <v>1624000</v>
      </c>
      <c r="L49" s="4">
        <v>22600.04997253418</v>
      </c>
      <c r="M49" s="4">
        <v>29600.076675415039</v>
      </c>
      <c r="N49" s="26">
        <f>Table1[[#This Row],[Plant Effluent]]*0.07</f>
        <v>113680.00000000001</v>
      </c>
      <c r="O49">
        <v>0</v>
      </c>
      <c r="P49" s="4">
        <v>49399.818420410156</v>
      </c>
      <c r="Q49" s="4">
        <f>SUM(Table1[[#This Row],[Ridge Road]:[Orange St.]],Table1[[#This Row],[Braves Trail]:[Winter Street]],Table1[[#This Row],[Wooded Way]:[Ridley 8"]])</f>
        <v>433278.68812561035</v>
      </c>
      <c r="R49" s="4">
        <v>20825</v>
      </c>
    </row>
    <row r="50" spans="1:18" x14ac:dyDescent="0.25">
      <c r="A50" s="16">
        <f>Table1[[#This Row],[Date]]</f>
        <v>45333.041666666664</v>
      </c>
      <c r="B50" s="3">
        <v>45333.041666666664</v>
      </c>
      <c r="C50" s="23">
        <v>0</v>
      </c>
      <c r="D50" s="13">
        <v>283808</v>
      </c>
      <c r="E50" s="4">
        <v>35300.033569335938</v>
      </c>
      <c r="F50" s="4">
        <v>74999.427795410156</v>
      </c>
      <c r="G50" s="4">
        <v>22300.048828125</v>
      </c>
      <c r="H50" s="5">
        <v>357603.42407226563</v>
      </c>
      <c r="I50" s="4">
        <v>51799.781799316406</v>
      </c>
      <c r="J50" s="4">
        <v>83599.296569824219</v>
      </c>
      <c r="K50" s="13">
        <v>1619000</v>
      </c>
      <c r="L50" s="4">
        <v>24200.056076049805</v>
      </c>
      <c r="M50" s="4">
        <v>29600.076675415039</v>
      </c>
      <c r="N50" s="26">
        <f>Table1[[#This Row],[Plant Effluent]]*0.07</f>
        <v>113330.00000000001</v>
      </c>
      <c r="O50">
        <v>0</v>
      </c>
      <c r="P50" s="4">
        <v>45399.879455566406</v>
      </c>
      <c r="Q50" s="4">
        <f>SUM(Table1[[#This Row],[Ridge Road]:[Orange St.]],Table1[[#This Row],[Braves Trail]:[Winter Street]],Table1[[#This Row],[Wooded Way]:[Ridley 8"]])</f>
        <v>435128.72131347656</v>
      </c>
      <c r="R50" s="4">
        <v>20825</v>
      </c>
    </row>
    <row r="51" spans="1:18" x14ac:dyDescent="0.25">
      <c r="A51" s="16">
        <f>Table1[[#This Row],[Date]]</f>
        <v>45334.041666666664</v>
      </c>
      <c r="B51" s="3">
        <v>45334.041666666664</v>
      </c>
      <c r="C51" s="23">
        <v>0</v>
      </c>
      <c r="D51" s="13">
        <v>310528</v>
      </c>
      <c r="E51" s="4">
        <v>26500.064849853516</v>
      </c>
      <c r="F51" s="4">
        <v>74999.427795410156</v>
      </c>
      <c r="G51" s="4">
        <v>22300.048828125</v>
      </c>
      <c r="H51" s="5">
        <v>335402.06909179688</v>
      </c>
      <c r="I51" s="4">
        <v>48599.830627441406</v>
      </c>
      <c r="J51" s="4">
        <v>85599.266052246094</v>
      </c>
      <c r="K51" s="13">
        <v>1688000</v>
      </c>
      <c r="L51" s="4">
        <v>21000.043869018555</v>
      </c>
      <c r="M51" s="4">
        <v>27600.069046020508</v>
      </c>
      <c r="N51" s="26">
        <f>Table1[[#This Row],[Plant Effluent]]*0.07</f>
        <v>118160.00000000001</v>
      </c>
      <c r="O51">
        <v>0</v>
      </c>
      <c r="P51" s="4">
        <v>55099.7314453125</v>
      </c>
      <c r="Q51" s="4">
        <f>SUM(Table1[[#This Row],[Ridge Road]:[Orange St.]],Table1[[#This Row],[Braves Trail]:[Winter Street]],Table1[[#This Row],[Wooded Way]:[Ridley 8"]])</f>
        <v>424758.75106811523</v>
      </c>
      <c r="R51" s="4">
        <v>20825</v>
      </c>
    </row>
    <row r="52" spans="1:18" x14ac:dyDescent="0.25">
      <c r="A52" s="16">
        <f>Table1[[#This Row],[Date]]</f>
        <v>45335.041666666664</v>
      </c>
      <c r="B52" s="3">
        <v>45335.041666666664</v>
      </c>
      <c r="C52" s="23">
        <v>0.7</v>
      </c>
      <c r="D52" s="13">
        <v>297568</v>
      </c>
      <c r="E52" s="4">
        <v>37500</v>
      </c>
      <c r="F52" s="4">
        <v>92899.154663085938</v>
      </c>
      <c r="G52" s="4">
        <v>18000.032424926758</v>
      </c>
      <c r="H52" s="5">
        <v>437508.30078125</v>
      </c>
      <c r="I52" s="4">
        <v>60399.650573730469</v>
      </c>
      <c r="J52" s="4">
        <v>111398.87237548828</v>
      </c>
      <c r="K52" s="13">
        <v>1938000</v>
      </c>
      <c r="L52" s="4">
        <v>21900.047302246094</v>
      </c>
      <c r="M52" s="4">
        <v>28600.072860717773</v>
      </c>
      <c r="N52" s="26">
        <f>Table1[[#This Row],[Plant Effluent]]*0.07</f>
        <v>135660</v>
      </c>
      <c r="O52">
        <v>0</v>
      </c>
      <c r="P52" s="4">
        <v>82499.313354492188</v>
      </c>
      <c r="Q52" s="4">
        <f>SUM(Table1[[#This Row],[Ridge Road]:[Orange St.]],Table1[[#This Row],[Braves Trail]:[Winter Street]],Table1[[#This Row],[Wooded Way]:[Ridley 8"]])</f>
        <v>506357.83020019531</v>
      </c>
      <c r="R52" s="4">
        <v>20825</v>
      </c>
    </row>
    <row r="53" spans="1:18" x14ac:dyDescent="0.25">
      <c r="A53" s="16">
        <f>Table1[[#This Row],[Date]]</f>
        <v>45336.041666666664</v>
      </c>
      <c r="B53" s="3">
        <v>45336.041666666664</v>
      </c>
      <c r="C53" s="23">
        <v>0.8</v>
      </c>
      <c r="D53" s="13">
        <v>327296</v>
      </c>
      <c r="E53" s="4">
        <v>29100.074768066406</v>
      </c>
      <c r="F53" s="4">
        <v>72499.465942382813</v>
      </c>
      <c r="G53" s="4">
        <v>16300.025939941406</v>
      </c>
      <c r="H53" s="5">
        <v>395605.74340820313</v>
      </c>
      <c r="I53" s="4">
        <v>54499.740600585938</v>
      </c>
      <c r="J53" s="4">
        <v>93999.137878417969</v>
      </c>
      <c r="K53" s="13">
        <v>1664000</v>
      </c>
      <c r="L53" s="4">
        <v>19800.039291381836</v>
      </c>
      <c r="M53" s="4">
        <v>27200.067520141602</v>
      </c>
      <c r="N53" s="26">
        <f>Table1[[#This Row],[Plant Effluent]]*0.07</f>
        <v>116480.00000000001</v>
      </c>
      <c r="O53">
        <v>0</v>
      </c>
      <c r="P53" s="4">
        <v>66999.549865722656</v>
      </c>
      <c r="Q53" s="4">
        <f>SUM(Table1[[#This Row],[Ridge Road]:[Orange St.]],Table1[[#This Row],[Braves Trail]:[Winter Street]],Table1[[#This Row],[Wooded Way]:[Ridley 8"]])</f>
        <v>429878.55194091797</v>
      </c>
      <c r="R53" s="4">
        <v>20825</v>
      </c>
    </row>
    <row r="54" spans="1:18" x14ac:dyDescent="0.25">
      <c r="A54" s="16">
        <f>Table1[[#This Row],[Date]]</f>
        <v>45337.041666666664</v>
      </c>
      <c r="B54" s="3">
        <v>45337.041666666664</v>
      </c>
      <c r="C54" s="23">
        <v>0</v>
      </c>
      <c r="D54" s="13">
        <v>284672</v>
      </c>
      <c r="E54" s="4">
        <v>29100.074768066406</v>
      </c>
      <c r="F54" s="4">
        <v>70499.496459960938</v>
      </c>
      <c r="G54" s="4">
        <v>16300.025939941406</v>
      </c>
      <c r="H54" s="5">
        <v>373304.38232421875</v>
      </c>
      <c r="I54" s="4">
        <v>51399.787902832031</v>
      </c>
      <c r="J54" s="4">
        <v>93999.137878417969</v>
      </c>
      <c r="K54" s="13">
        <v>1675000</v>
      </c>
      <c r="L54" s="4">
        <v>21900.047302246094</v>
      </c>
      <c r="M54" s="4">
        <v>27200.067520141602</v>
      </c>
      <c r="N54" s="26">
        <f>Table1[[#This Row],[Plant Effluent]]*0.07</f>
        <v>117250.00000000001</v>
      </c>
      <c r="O54">
        <v>0</v>
      </c>
      <c r="P54" s="4">
        <v>61799.629211425781</v>
      </c>
      <c r="Q54" s="4">
        <f>SUM(Table1[[#This Row],[Ridge Road]:[Orange St.]],Table1[[#This Row],[Braves Trail]:[Winter Street]],Table1[[#This Row],[Wooded Way]:[Ridley 8"]])</f>
        <v>427648.63777160645</v>
      </c>
      <c r="R54" s="4">
        <v>20825</v>
      </c>
    </row>
    <row r="55" spans="1:18" x14ac:dyDescent="0.25">
      <c r="A55" s="16">
        <f>Table1[[#This Row],[Date]]</f>
        <v>45338.041666666664</v>
      </c>
      <c r="B55" s="3">
        <v>45338.041666666664</v>
      </c>
      <c r="C55" s="23">
        <v>0</v>
      </c>
      <c r="D55" s="13">
        <v>276832</v>
      </c>
      <c r="E55" s="4">
        <v>25400.060653686523</v>
      </c>
      <c r="F55" s="4">
        <v>70499.496459960938</v>
      </c>
      <c r="G55" s="4">
        <v>16300.025939941406</v>
      </c>
      <c r="H55" s="5">
        <v>381604.88891601563</v>
      </c>
      <c r="I55" s="4">
        <v>53799.751281738281</v>
      </c>
      <c r="J55" s="4">
        <v>90299.1943359375</v>
      </c>
      <c r="K55" s="13">
        <v>1617000</v>
      </c>
      <c r="L55" s="4">
        <v>22500.049591064453</v>
      </c>
      <c r="M55" s="4">
        <v>26300.064086914063</v>
      </c>
      <c r="N55" s="26">
        <f>Table1[[#This Row],[Plant Effluent]]*0.07</f>
        <v>113190.00000000001</v>
      </c>
      <c r="O55">
        <v>0</v>
      </c>
      <c r="P55" s="4">
        <v>60699.64599609375</v>
      </c>
      <c r="Q55" s="4">
        <f>SUM(Table1[[#This Row],[Ridge Road]:[Orange St.]],Table1[[#This Row],[Braves Trail]:[Winter Street]],Table1[[#This Row],[Wooded Way]:[Ridley 8"]])</f>
        <v>418288.64234924316</v>
      </c>
      <c r="R55" s="4">
        <v>20825</v>
      </c>
    </row>
    <row r="56" spans="1:18" x14ac:dyDescent="0.25">
      <c r="A56" s="16">
        <f>Table1[[#This Row],[Date]]</f>
        <v>45339.041666666664</v>
      </c>
      <c r="B56" s="3">
        <v>45339.041666666664</v>
      </c>
      <c r="C56" s="23">
        <v>0.1</v>
      </c>
      <c r="D56" s="13">
        <v>262048</v>
      </c>
      <c r="E56" s="4">
        <v>25400.060653686523</v>
      </c>
      <c r="F56" s="4">
        <v>69599.510192871094</v>
      </c>
      <c r="G56" s="4">
        <v>18900.035858154297</v>
      </c>
      <c r="H56" s="5">
        <v>390305.419921875</v>
      </c>
      <c r="I56" s="4">
        <v>57399.696350097656</v>
      </c>
      <c r="J56" s="4">
        <v>97999.076843261719</v>
      </c>
      <c r="K56" s="13">
        <v>1689000</v>
      </c>
      <c r="L56" s="4">
        <v>24400.056838989258</v>
      </c>
      <c r="M56" s="4">
        <v>29200.075149536133</v>
      </c>
      <c r="N56" s="26">
        <f>Table1[[#This Row],[Plant Effluent]]*0.07</f>
        <v>118230.00000000001</v>
      </c>
      <c r="O56">
        <v>0</v>
      </c>
      <c r="P56" s="4">
        <v>56299.713134765625</v>
      </c>
      <c r="Q56" s="4">
        <f>SUM(Table1[[#This Row],[Ridge Road]:[Orange St.]],Table1[[#This Row],[Braves Trail]:[Winter Street]],Table1[[#This Row],[Wooded Way]:[Ridley 8"]])</f>
        <v>441128.51188659668</v>
      </c>
      <c r="R56" s="4">
        <v>20825</v>
      </c>
    </row>
    <row r="57" spans="1:18" x14ac:dyDescent="0.25">
      <c r="A57" s="16">
        <f>Table1[[#This Row],[Date]]</f>
        <v>45340.041666666664</v>
      </c>
      <c r="B57" s="3">
        <v>45340.041666666664</v>
      </c>
      <c r="C57" s="23">
        <v>0</v>
      </c>
      <c r="D57" s="13">
        <v>297536</v>
      </c>
      <c r="E57" s="4">
        <v>19500.038146972656</v>
      </c>
      <c r="F57" s="4">
        <v>69399.513244628906</v>
      </c>
      <c r="G57" s="4">
        <v>20300.041198730469</v>
      </c>
      <c r="H57" s="5">
        <v>376004.54711914063</v>
      </c>
      <c r="I57" s="4">
        <v>54999.732971191406</v>
      </c>
      <c r="J57" s="4">
        <v>92399.162292480469</v>
      </c>
      <c r="K57" s="13">
        <v>1580000</v>
      </c>
      <c r="L57" s="4">
        <v>22900.051116943359</v>
      </c>
      <c r="M57" s="4">
        <v>29200.075149536133</v>
      </c>
      <c r="N57" s="26">
        <f>Table1[[#This Row],[Plant Effluent]]*0.07</f>
        <v>110600.00000000001</v>
      </c>
      <c r="O57">
        <v>0</v>
      </c>
      <c r="P57" s="4">
        <v>52299.774169921875</v>
      </c>
      <c r="Q57" s="4">
        <f>SUM(Table1[[#This Row],[Ridge Road]:[Orange St.]],Table1[[#This Row],[Braves Trail]:[Winter Street]],Table1[[#This Row],[Wooded Way]:[Ridley 8"]])</f>
        <v>419298.6141204834</v>
      </c>
      <c r="R57" s="4">
        <v>20825</v>
      </c>
    </row>
    <row r="58" spans="1:18" x14ac:dyDescent="0.25">
      <c r="A58" s="16">
        <f>Table1[[#This Row],[Date]]</f>
        <v>45341.041666666664</v>
      </c>
      <c r="B58" s="3">
        <v>45341.041666666664</v>
      </c>
      <c r="C58" s="23">
        <v>0</v>
      </c>
      <c r="D58" s="13">
        <v>277216</v>
      </c>
      <c r="E58" s="4">
        <v>16200.02555847168</v>
      </c>
      <c r="F58" s="4">
        <v>72999.458312988281</v>
      </c>
      <c r="G58" s="4">
        <v>20300.041198730469</v>
      </c>
      <c r="H58" s="5">
        <v>367204.01000976563</v>
      </c>
      <c r="I58" s="4">
        <v>52799.766540527344</v>
      </c>
      <c r="J58" s="4">
        <v>90999.183654785156</v>
      </c>
      <c r="K58" s="13">
        <v>1593000</v>
      </c>
      <c r="L58" s="4">
        <v>23900.054931640625</v>
      </c>
      <c r="M58" s="4">
        <v>30800.081253051758</v>
      </c>
      <c r="N58" s="26">
        <f>Table1[[#This Row],[Plant Effluent]]*0.07</f>
        <v>111510.00000000001</v>
      </c>
      <c r="O58">
        <v>0</v>
      </c>
      <c r="P58" s="4">
        <v>49899.810791015625</v>
      </c>
      <c r="Q58" s="4">
        <f>SUM(Table1[[#This Row],[Ridge Road]:[Orange St.]],Table1[[#This Row],[Braves Trail]:[Winter Street]],Table1[[#This Row],[Wooded Way]:[Ridley 8"]])</f>
        <v>419508.61145019531</v>
      </c>
      <c r="R58" s="4">
        <v>20825</v>
      </c>
    </row>
    <row r="59" spans="1:18" x14ac:dyDescent="0.25">
      <c r="A59" s="16">
        <f>Table1[[#This Row],[Date]]</f>
        <v>45342.041666666664</v>
      </c>
      <c r="B59" s="3">
        <v>45342.041666666664</v>
      </c>
      <c r="C59" s="23">
        <v>0</v>
      </c>
      <c r="D59" s="13">
        <v>275520</v>
      </c>
      <c r="E59" s="4">
        <v>14600.019454956055</v>
      </c>
      <c r="F59" s="4">
        <v>71599.479675292969</v>
      </c>
      <c r="G59" s="4">
        <v>20700.042724609375</v>
      </c>
      <c r="H59" s="5">
        <v>361003.63159179688</v>
      </c>
      <c r="I59" s="4">
        <v>49399.818420410156</v>
      </c>
      <c r="J59" s="4">
        <v>87999.229431152344</v>
      </c>
      <c r="K59" s="13">
        <v>1569000</v>
      </c>
      <c r="L59" s="4">
        <v>20700.042724609375</v>
      </c>
      <c r="M59" s="4">
        <v>27100.067138671875</v>
      </c>
      <c r="N59" s="26">
        <f>Table1[[#This Row],[Plant Effluent]]*0.07</f>
        <v>109830.00000000001</v>
      </c>
      <c r="O59">
        <v>0</v>
      </c>
      <c r="P59" s="4">
        <v>53899.749755859375</v>
      </c>
      <c r="Q59" s="4">
        <f>SUM(Table1[[#This Row],[Ridge Road]:[Orange St.]],Table1[[#This Row],[Braves Trail]:[Winter Street]],Table1[[#This Row],[Wooded Way]:[Ridley 8"]])</f>
        <v>401928.69956970215</v>
      </c>
      <c r="R59" s="4">
        <v>20825</v>
      </c>
    </row>
    <row r="60" spans="1:18" x14ac:dyDescent="0.25">
      <c r="A60" s="16">
        <f>Table1[[#This Row],[Date]]</f>
        <v>45343.041666666664</v>
      </c>
      <c r="B60" s="3">
        <v>45343.041666666664</v>
      </c>
      <c r="C60" s="23">
        <v>0</v>
      </c>
      <c r="D60" s="13">
        <v>267328</v>
      </c>
      <c r="E60" s="4">
        <v>16700.027465820313</v>
      </c>
      <c r="F60" s="4">
        <v>69199.516296386719</v>
      </c>
      <c r="G60" s="4">
        <v>20400.041580200195</v>
      </c>
      <c r="H60" s="5">
        <v>359203.52172851563</v>
      </c>
      <c r="I60" s="4">
        <v>47499.847412109375</v>
      </c>
      <c r="J60" s="4">
        <v>84099.288940429688</v>
      </c>
      <c r="K60" s="13">
        <v>1528000</v>
      </c>
      <c r="L60" s="4">
        <v>21000.043869018555</v>
      </c>
      <c r="M60" s="4">
        <v>27100.067138671875</v>
      </c>
      <c r="N60" s="26">
        <f>Table1[[#This Row],[Plant Effluent]]*0.07</f>
        <v>106960.00000000001</v>
      </c>
      <c r="O60">
        <v>0</v>
      </c>
      <c r="P60" s="4">
        <v>52799.766540527344</v>
      </c>
      <c r="Q60" s="4">
        <f>SUM(Table1[[#This Row],[Ridge Road]:[Orange St.]],Table1[[#This Row],[Braves Trail]:[Winter Street]],Table1[[#This Row],[Wooded Way]:[Ridley 8"]])</f>
        <v>392958.83270263672</v>
      </c>
      <c r="R60" s="4">
        <v>20825</v>
      </c>
    </row>
    <row r="61" spans="1:18" x14ac:dyDescent="0.25">
      <c r="A61" s="16">
        <f>Table1[[#This Row],[Date]]</f>
        <v>45344.041666666664</v>
      </c>
      <c r="B61" s="3">
        <v>45344.041666666664</v>
      </c>
      <c r="C61" s="23">
        <v>0</v>
      </c>
      <c r="D61" s="13">
        <v>255904</v>
      </c>
      <c r="E61" s="4">
        <v>15400.022506713867</v>
      </c>
      <c r="F61" s="4">
        <v>72499.465942382813</v>
      </c>
      <c r="G61" s="4">
        <v>20200.040817260742</v>
      </c>
      <c r="H61" s="5">
        <v>364303.8330078125</v>
      </c>
      <c r="I61" s="4">
        <v>49099.822998046875</v>
      </c>
      <c r="J61" s="4">
        <v>87799.232482910156</v>
      </c>
      <c r="K61" s="13">
        <v>1630000</v>
      </c>
      <c r="L61" s="4">
        <v>21800.046920776367</v>
      </c>
      <c r="M61" s="4">
        <v>26300.064086914063</v>
      </c>
      <c r="N61" s="26">
        <f>Table1[[#This Row],[Plant Effluent]]*0.07</f>
        <v>114100.00000000001</v>
      </c>
      <c r="O61">
        <v>0</v>
      </c>
      <c r="P61" s="4">
        <v>54099.746704101563</v>
      </c>
      <c r="Q61" s="4">
        <f>SUM(Table1[[#This Row],[Ridge Road]:[Orange St.]],Table1[[#This Row],[Braves Trail]:[Winter Street]],Table1[[#This Row],[Wooded Way]:[Ridley 8"]])</f>
        <v>407198.69575500488</v>
      </c>
      <c r="R61" s="4">
        <v>20825</v>
      </c>
    </row>
    <row r="62" spans="1:18" x14ac:dyDescent="0.25">
      <c r="A62" s="16">
        <f>Table1[[#This Row],[Date]]</f>
        <v>45345.041666666664</v>
      </c>
      <c r="B62" s="3">
        <v>45345.041666666664</v>
      </c>
      <c r="C62" s="23">
        <v>0.1</v>
      </c>
      <c r="D62" s="13">
        <v>275584</v>
      </c>
      <c r="E62" s="4">
        <v>15400.022506713867</v>
      </c>
      <c r="F62" s="4">
        <v>69999.504089355469</v>
      </c>
      <c r="G62" s="4">
        <v>22400.049209594727</v>
      </c>
      <c r="H62" s="5">
        <v>379204.74243164063</v>
      </c>
      <c r="I62" s="4">
        <v>49399.818420410156</v>
      </c>
      <c r="J62" s="4">
        <v>86499.252319335938</v>
      </c>
      <c r="K62" s="13">
        <v>1650000</v>
      </c>
      <c r="L62" s="4">
        <v>21200.044631958008</v>
      </c>
      <c r="M62" s="4">
        <v>27000.066757202148</v>
      </c>
      <c r="N62" s="26">
        <f>Table1[[#This Row],[Plant Effluent]]*0.07</f>
        <v>115500.00000000001</v>
      </c>
      <c r="O62">
        <v>0</v>
      </c>
      <c r="P62" s="4">
        <v>52199.775695800781</v>
      </c>
      <c r="Q62" s="4">
        <f>SUM(Table1[[#This Row],[Ridge Road]:[Orange St.]],Table1[[#This Row],[Braves Trail]:[Winter Street]],Table1[[#This Row],[Wooded Way]:[Ridley 8"]])</f>
        <v>407398.75793457031</v>
      </c>
      <c r="R62" s="4">
        <v>20825</v>
      </c>
    </row>
    <row r="63" spans="1:18" x14ac:dyDescent="0.25">
      <c r="A63" s="16">
        <f>Table1[[#This Row],[Date]]</f>
        <v>45346.041666666664</v>
      </c>
      <c r="B63" s="3">
        <v>45346.041666666664</v>
      </c>
      <c r="C63" s="23">
        <v>0</v>
      </c>
      <c r="D63" s="13">
        <v>271360</v>
      </c>
      <c r="E63" s="4">
        <v>14700.019836425781</v>
      </c>
      <c r="F63" s="4">
        <v>69999.504089355469</v>
      </c>
      <c r="G63" s="4">
        <v>18900.035858154297</v>
      </c>
      <c r="H63" s="5">
        <v>386205.16967773438</v>
      </c>
      <c r="I63" s="4">
        <v>51199.790954589844</v>
      </c>
      <c r="J63" s="4">
        <v>91399.177551269531</v>
      </c>
      <c r="K63" s="13">
        <v>1594000</v>
      </c>
      <c r="L63" s="4">
        <v>23000.051498413086</v>
      </c>
      <c r="M63" s="4">
        <v>28400.07209777832</v>
      </c>
      <c r="N63" s="26">
        <f>Table1[[#This Row],[Plant Effluent]]*0.07</f>
        <v>111580.00000000001</v>
      </c>
      <c r="O63">
        <v>0</v>
      </c>
      <c r="P63" s="4">
        <v>46599.861145019531</v>
      </c>
      <c r="Q63" s="4">
        <f>SUM(Table1[[#This Row],[Ridge Road]:[Orange St.]],Table1[[#This Row],[Braves Trail]:[Winter Street]],Table1[[#This Row],[Wooded Way]:[Ridley 8"]])</f>
        <v>409178.65188598633</v>
      </c>
      <c r="R63" s="4">
        <v>20825</v>
      </c>
    </row>
    <row r="64" spans="1:18" x14ac:dyDescent="0.25">
      <c r="A64" s="16">
        <f>Table1[[#This Row],[Date]]</f>
        <v>45347.041666666664</v>
      </c>
      <c r="B64" s="3">
        <v>45347.041666666664</v>
      </c>
      <c r="C64" s="23">
        <v>0</v>
      </c>
      <c r="D64" s="13">
        <v>271168</v>
      </c>
      <c r="E64" s="4">
        <v>17200.029373168945</v>
      </c>
      <c r="F64" s="4">
        <v>73899.444580078125</v>
      </c>
      <c r="G64" s="4">
        <v>18900.035858154297</v>
      </c>
      <c r="H64" s="5">
        <v>365203.88793945313</v>
      </c>
      <c r="I64" s="4">
        <v>50099.807739257813</v>
      </c>
      <c r="J64" s="4">
        <v>92499.160766601563</v>
      </c>
      <c r="K64" s="13">
        <v>1582000</v>
      </c>
      <c r="L64" s="4">
        <v>23600.053787231445</v>
      </c>
      <c r="M64" s="4">
        <v>31700.084686279297</v>
      </c>
      <c r="N64" s="26">
        <f>Table1[[#This Row],[Plant Effluent]]*0.07</f>
        <v>110740.00000000001</v>
      </c>
      <c r="O64">
        <v>0</v>
      </c>
      <c r="P64" s="4">
        <v>44799.888610839844</v>
      </c>
      <c r="Q64" s="4">
        <f>SUM(Table1[[#This Row],[Ridge Road]:[Orange St.]],Table1[[#This Row],[Braves Trail]:[Winter Street]],Table1[[#This Row],[Wooded Way]:[Ridley 8"]])</f>
        <v>418638.61679077148</v>
      </c>
      <c r="R64" s="4">
        <v>20825</v>
      </c>
    </row>
    <row r="65" spans="1:18" x14ac:dyDescent="0.25">
      <c r="A65" s="16">
        <f>Table1[[#This Row],[Date]]</f>
        <v>45348.041666666664</v>
      </c>
      <c r="B65" s="3">
        <v>45348.041666666664</v>
      </c>
      <c r="C65" s="23">
        <v>0</v>
      </c>
      <c r="D65" s="13">
        <v>283616</v>
      </c>
      <c r="E65" s="4">
        <v>14800.020217895508</v>
      </c>
      <c r="F65" s="4">
        <v>70699.493408203125</v>
      </c>
      <c r="G65" s="4">
        <v>19300.037384033203</v>
      </c>
      <c r="H65" s="5">
        <v>352203.09448242188</v>
      </c>
      <c r="I65" s="4">
        <v>48499.832153320313</v>
      </c>
      <c r="J65" s="4">
        <v>84199.287414550781</v>
      </c>
      <c r="K65" s="13">
        <v>1535000</v>
      </c>
      <c r="L65" s="4">
        <v>21200.044631958008</v>
      </c>
      <c r="M65" s="4">
        <v>27500.068664550781</v>
      </c>
      <c r="N65" s="26">
        <f>Table1[[#This Row],[Plant Effluent]]*0.07</f>
        <v>107450.00000000001</v>
      </c>
      <c r="O65">
        <v>0</v>
      </c>
      <c r="P65" s="4">
        <v>50799.797058105469</v>
      </c>
      <c r="Q65" s="4">
        <f>SUM(Table1[[#This Row],[Ridge Road]:[Orange St.]],Table1[[#This Row],[Braves Trail]:[Winter Street]],Table1[[#This Row],[Wooded Way]:[Ridley 8"]])</f>
        <v>393648.78387451172</v>
      </c>
      <c r="R65" s="4">
        <v>20825</v>
      </c>
    </row>
    <row r="66" spans="1:18" x14ac:dyDescent="0.25">
      <c r="A66" s="16">
        <f>Table1[[#This Row],[Date]]</f>
        <v>45349.041666666664</v>
      </c>
      <c r="B66" s="3">
        <v>45349.041666666664</v>
      </c>
      <c r="C66" s="23">
        <v>0</v>
      </c>
      <c r="D66" s="13">
        <v>267872</v>
      </c>
      <c r="E66" s="4">
        <v>14800.020217895508</v>
      </c>
      <c r="F66" s="4">
        <v>80499.343872070313</v>
      </c>
      <c r="G66" s="4">
        <v>17700.031280517578</v>
      </c>
      <c r="H66" s="5">
        <v>355003.26538085938</v>
      </c>
      <c r="I66" s="4">
        <v>49499.81689453125</v>
      </c>
      <c r="J66" s="4">
        <v>86199.256896972656</v>
      </c>
      <c r="K66" s="13">
        <v>1629000</v>
      </c>
      <c r="L66" s="4">
        <v>22100.048065185547</v>
      </c>
      <c r="M66" s="4">
        <v>27500.068664550781</v>
      </c>
      <c r="N66" s="26">
        <f>Table1[[#This Row],[Plant Effluent]]*0.07</f>
        <v>114030.00000000001</v>
      </c>
      <c r="O66">
        <v>0</v>
      </c>
      <c r="P66" s="4">
        <v>51399.787902832031</v>
      </c>
      <c r="Q66" s="4">
        <f>SUM(Table1[[#This Row],[Ridge Road]:[Orange St.]],Table1[[#This Row],[Braves Trail]:[Winter Street]],Table1[[#This Row],[Wooded Way]:[Ridley 8"]])</f>
        <v>412328.58589172363</v>
      </c>
      <c r="R66" s="4">
        <v>20825</v>
      </c>
    </row>
    <row r="67" spans="1:18" x14ac:dyDescent="0.25">
      <c r="A67" s="16">
        <f>Table1[[#This Row],[Date]]</f>
        <v>45350.041666666664</v>
      </c>
      <c r="B67" s="3">
        <v>45350.041666666664</v>
      </c>
      <c r="C67" s="23">
        <v>0.1</v>
      </c>
      <c r="D67" s="13">
        <v>261600</v>
      </c>
      <c r="E67" s="4">
        <v>16400.026321411133</v>
      </c>
      <c r="F67" s="4">
        <v>105598.96087646484</v>
      </c>
      <c r="G67" s="4">
        <v>17700.031280517578</v>
      </c>
      <c r="H67" s="5">
        <v>364503.84521484375</v>
      </c>
      <c r="I67" s="4">
        <v>49499.81689453125</v>
      </c>
      <c r="J67" s="4">
        <v>89199.211120605469</v>
      </c>
      <c r="K67" s="13">
        <v>1677000</v>
      </c>
      <c r="L67" s="4">
        <v>22800.050735473633</v>
      </c>
      <c r="M67" s="4">
        <v>28100.070953369141</v>
      </c>
      <c r="N67" s="26">
        <f>Table1[[#This Row],[Plant Effluent]]*0.07</f>
        <v>117390.00000000001</v>
      </c>
      <c r="O67">
        <v>0</v>
      </c>
      <c r="P67" s="4">
        <v>54999.732971191406</v>
      </c>
      <c r="Q67" s="4">
        <f>SUM(Table1[[#This Row],[Ridge Road]:[Orange St.]],Table1[[#This Row],[Braves Trail]:[Winter Street]],Table1[[#This Row],[Wooded Way]:[Ridley 8"]])</f>
        <v>446688.16818237305</v>
      </c>
      <c r="R67" s="4">
        <v>20825</v>
      </c>
    </row>
    <row r="68" spans="1:18" ht="14.25" customHeight="1" x14ac:dyDescent="0.25">
      <c r="A68" s="16">
        <f>Table1[[#This Row],[Date]]</f>
        <v>45351.041666666664</v>
      </c>
      <c r="B68" s="3">
        <v>45351.041666666664</v>
      </c>
      <c r="C68" s="23">
        <v>0.2</v>
      </c>
      <c r="D68" s="13">
        <v>282912</v>
      </c>
      <c r="E68" s="4">
        <v>15400.022506713867</v>
      </c>
      <c r="F68" s="4">
        <v>77899.383544921875</v>
      </c>
      <c r="G68" s="4">
        <v>18000.032424926758</v>
      </c>
      <c r="H68" s="5">
        <v>360803.61938476563</v>
      </c>
      <c r="I68" s="4">
        <v>45899.871826171875</v>
      </c>
      <c r="J68" s="4">
        <v>85399.269104003906</v>
      </c>
      <c r="K68" s="13">
        <v>1567000</v>
      </c>
      <c r="L68" s="4">
        <v>22700.050354003906</v>
      </c>
      <c r="M68" s="4">
        <v>27300.067901611328</v>
      </c>
      <c r="N68" s="26">
        <f>Table1[[#This Row],[Plant Effluent]]*0.07</f>
        <v>109690.00000000001</v>
      </c>
      <c r="O68">
        <v>0</v>
      </c>
      <c r="P68" s="4">
        <v>63999.595642089844</v>
      </c>
      <c r="Q68" s="4">
        <f>SUM(Table1[[#This Row],[Ridge Road]:[Orange St.]],Table1[[#This Row],[Braves Trail]:[Winter Street]],Table1[[#This Row],[Wooded Way]:[Ridley 8"]])</f>
        <v>402288.69766235352</v>
      </c>
      <c r="R68" s="4">
        <v>20825</v>
      </c>
    </row>
    <row r="69" spans="1:18" x14ac:dyDescent="0.25">
      <c r="A69" s="16">
        <f>Table1[[#This Row],[Date]]</f>
        <v>45352.041666666664</v>
      </c>
      <c r="B69" s="3">
        <v>45352.041666666664</v>
      </c>
      <c r="C69" s="23">
        <v>0</v>
      </c>
      <c r="D69" s="13">
        <v>270656</v>
      </c>
      <c r="E69" s="4">
        <v>15400.022506713867</v>
      </c>
      <c r="F69" s="4">
        <v>71499.481201171875</v>
      </c>
      <c r="G69" s="4">
        <v>17700.031280517578</v>
      </c>
      <c r="H69" s="5">
        <v>350703.0029296875</v>
      </c>
      <c r="I69" s="4">
        <v>45099.884033203125</v>
      </c>
      <c r="J69" s="4">
        <v>82099.319458007813</v>
      </c>
      <c r="K69" s="13">
        <v>1586000</v>
      </c>
      <c r="L69" s="4">
        <v>20400.041580200195</v>
      </c>
      <c r="M69" s="4">
        <v>24700.057983398438</v>
      </c>
      <c r="N69" s="26">
        <f>Table1[[#This Row],[Plant Effluent]]*0.07</f>
        <v>111020.00000000001</v>
      </c>
      <c r="O69">
        <v>0</v>
      </c>
      <c r="P69" s="4">
        <v>68299.530029296875</v>
      </c>
      <c r="Q69" s="4">
        <f>SUM(Table1[[#This Row],[Ridge Road]:[Orange St.]],Table1[[#This Row],[Braves Trail]:[Winter Street]],Table1[[#This Row],[Wooded Way]:[Ridley 8"]])</f>
        <v>387918.83804321289</v>
      </c>
      <c r="R69" s="4">
        <v>20825</v>
      </c>
    </row>
    <row r="70" spans="1:18" x14ac:dyDescent="0.25">
      <c r="A70" s="16">
        <f>Table1[[#This Row],[Date]]</f>
        <v>45353.041666666664</v>
      </c>
      <c r="B70" s="3">
        <v>45353.041666666664</v>
      </c>
      <c r="C70" s="23">
        <v>0.3</v>
      </c>
      <c r="D70" s="13">
        <v>259712</v>
      </c>
      <c r="E70" s="4">
        <v>30300.079345703125</v>
      </c>
      <c r="F70" s="4">
        <v>123898.681640625</v>
      </c>
      <c r="G70" s="4">
        <v>18800.03547668457</v>
      </c>
      <c r="H70" s="5">
        <v>526513.71765136719</v>
      </c>
      <c r="I70" s="4">
        <v>73199.455261230469</v>
      </c>
      <c r="J70" s="4">
        <v>119198.75335693359</v>
      </c>
      <c r="K70" s="13">
        <v>2389000</v>
      </c>
      <c r="L70" s="4">
        <v>23200.052261352539</v>
      </c>
      <c r="M70" s="4">
        <v>24700.057983398438</v>
      </c>
      <c r="N70" s="26">
        <f>Table1[[#This Row],[Plant Effluent]]*0.07</f>
        <v>167230.00000000003</v>
      </c>
      <c r="O70">
        <v>0</v>
      </c>
      <c r="P70" s="4">
        <v>138799.27062988281</v>
      </c>
      <c r="Q70" s="4">
        <f>SUM(Table1[[#This Row],[Ridge Road]:[Orange St.]],Table1[[#This Row],[Braves Trail]:[Winter Street]],Table1[[#This Row],[Wooded Way]:[Ridley 8"]])</f>
        <v>580527.11532592773</v>
      </c>
      <c r="R70" s="4">
        <v>20825</v>
      </c>
    </row>
    <row r="71" spans="1:18" x14ac:dyDescent="0.25">
      <c r="A71" s="16">
        <f>Table1[[#This Row],[Date]]</f>
        <v>45354.041666666664</v>
      </c>
      <c r="B71" s="3">
        <v>45354.041666666664</v>
      </c>
      <c r="C71" s="23">
        <v>1.3</v>
      </c>
      <c r="D71" s="13">
        <v>420704</v>
      </c>
      <c r="E71" s="4">
        <v>24800.058364868164</v>
      </c>
      <c r="F71" s="4">
        <v>127398.62823486328</v>
      </c>
      <c r="G71" s="4">
        <v>15700.023651123047</v>
      </c>
      <c r="H71" s="5">
        <v>441608.55102539063</v>
      </c>
      <c r="I71" s="4">
        <v>66499.557495117188</v>
      </c>
      <c r="J71" s="4">
        <v>106198.95172119141</v>
      </c>
      <c r="K71" s="13">
        <v>1709000</v>
      </c>
      <c r="L71" s="4">
        <v>25200.05989074707</v>
      </c>
      <c r="M71" s="4">
        <v>30200.078964233398</v>
      </c>
      <c r="N71" s="26">
        <f>Table1[[#This Row],[Plant Effluent]]*0.07</f>
        <v>119630.00000000001</v>
      </c>
      <c r="O71">
        <v>0</v>
      </c>
      <c r="P71" s="4">
        <v>77499.3896484375</v>
      </c>
      <c r="Q71" s="4">
        <f>SUM(Table1[[#This Row],[Ridge Road]:[Orange St.]],Table1[[#This Row],[Braves Trail]:[Winter Street]],Table1[[#This Row],[Wooded Way]:[Ridley 8"]])</f>
        <v>515627.35832214355</v>
      </c>
      <c r="R71" s="4">
        <v>20825</v>
      </c>
    </row>
    <row r="72" spans="1:18" x14ac:dyDescent="0.25">
      <c r="A72" s="16">
        <f>Table1[[#This Row],[Date]]</f>
        <v>45355.041666666664</v>
      </c>
      <c r="B72" s="3">
        <v>45355.041666666664</v>
      </c>
      <c r="C72" s="23">
        <v>0</v>
      </c>
      <c r="D72" s="13">
        <v>326272</v>
      </c>
      <c r="E72" s="4">
        <v>24800.058364868164</v>
      </c>
      <c r="F72" s="4">
        <v>123898.681640625</v>
      </c>
      <c r="G72" s="4">
        <v>15700.023651123047</v>
      </c>
      <c r="H72" s="5">
        <v>393005.58471679688</v>
      </c>
      <c r="I72" s="4">
        <v>57599.693298339844</v>
      </c>
      <c r="J72" s="4">
        <v>93699.142456054688</v>
      </c>
      <c r="K72" s="13">
        <v>1669000</v>
      </c>
      <c r="L72" s="4">
        <v>21000.043869018555</v>
      </c>
      <c r="M72" s="4">
        <v>27000.066757202148</v>
      </c>
      <c r="N72" s="26">
        <f>Table1[[#This Row],[Plant Effluent]]*0.07</f>
        <v>116830.00000000001</v>
      </c>
      <c r="O72">
        <v>0</v>
      </c>
      <c r="P72" s="4">
        <v>67299.545288085938</v>
      </c>
      <c r="Q72" s="4">
        <f>SUM(Table1[[#This Row],[Ridge Road]:[Orange St.]],Table1[[#This Row],[Braves Trail]:[Winter Street]],Table1[[#This Row],[Wooded Way]:[Ridley 8"]])</f>
        <v>480527.71003723145</v>
      </c>
      <c r="R72" s="4">
        <v>20825</v>
      </c>
    </row>
    <row r="73" spans="1:18" x14ac:dyDescent="0.25">
      <c r="A73" s="16">
        <f>Table1[[#This Row],[Date]]</f>
        <v>45356.041666666664</v>
      </c>
      <c r="B73" s="3">
        <v>45356.041666666664</v>
      </c>
      <c r="C73" s="23">
        <v>0</v>
      </c>
      <c r="D73" s="13">
        <v>289024</v>
      </c>
      <c r="E73" s="4">
        <v>26900.066375732422</v>
      </c>
      <c r="F73" s="4">
        <v>93799.140930175781</v>
      </c>
      <c r="G73" s="4">
        <v>17600.030899047852</v>
      </c>
      <c r="H73" s="5">
        <v>405006.31713867188</v>
      </c>
      <c r="I73" s="4">
        <v>57599.693298339844</v>
      </c>
      <c r="J73" s="4">
        <v>101199.02801513672</v>
      </c>
      <c r="K73" s="13">
        <v>1828000</v>
      </c>
      <c r="L73" s="4">
        <v>20400.041580200195</v>
      </c>
      <c r="M73" s="4">
        <v>28500.072479248047</v>
      </c>
      <c r="N73" s="26">
        <f>Table1[[#This Row],[Plant Effluent]]*0.07</f>
        <v>127960.00000000001</v>
      </c>
      <c r="O73">
        <v>0</v>
      </c>
      <c r="P73" s="4">
        <v>75999.412536621094</v>
      </c>
      <c r="Q73" s="4">
        <f>SUM(Table1[[#This Row],[Ridge Road]:[Orange St.]],Table1[[#This Row],[Braves Trail]:[Winter Street]],Table1[[#This Row],[Wooded Way]:[Ridley 8"]])</f>
        <v>473958.07357788086</v>
      </c>
      <c r="R73" s="4">
        <v>20825</v>
      </c>
    </row>
    <row r="74" spans="1:18" x14ac:dyDescent="0.25">
      <c r="A74" s="16">
        <f>Table1[[#This Row],[Date]]</f>
        <v>45357.041666666664</v>
      </c>
      <c r="B74" s="3">
        <v>45357.041666666664</v>
      </c>
      <c r="C74" s="23">
        <v>0.2</v>
      </c>
      <c r="D74" s="13">
        <v>301984</v>
      </c>
      <c r="E74" s="4">
        <v>33900.054931640625</v>
      </c>
      <c r="F74" s="4">
        <v>95899.10888671875</v>
      </c>
      <c r="G74" s="4">
        <v>18600.034713745117</v>
      </c>
      <c r="H74" s="5">
        <v>459009.61303710938</v>
      </c>
      <c r="I74" s="4">
        <v>69699.508666992188</v>
      </c>
      <c r="J74" s="4">
        <v>111598.86932373047</v>
      </c>
      <c r="K74" s="13">
        <v>2199000</v>
      </c>
      <c r="L74" s="4">
        <v>21300.045013427734</v>
      </c>
      <c r="M74" s="4">
        <v>28500.072479248047</v>
      </c>
      <c r="N74" s="26">
        <f>Table1[[#This Row],[Plant Effluent]]*0.07</f>
        <v>153930.00000000003</v>
      </c>
      <c r="O74">
        <v>0</v>
      </c>
      <c r="P74" s="4">
        <v>122498.70300292969</v>
      </c>
      <c r="Q74" s="4">
        <f>SUM(Table1[[#This Row],[Ridge Road]:[Orange St.]],Table1[[#This Row],[Braves Trail]:[Winter Street]],Table1[[#This Row],[Wooded Way]:[Ridley 8"]])</f>
        <v>533427.69401550293</v>
      </c>
      <c r="R74" s="4">
        <v>20825</v>
      </c>
    </row>
    <row r="75" spans="1:18" x14ac:dyDescent="0.25">
      <c r="A75" s="16">
        <f>Table1[[#This Row],[Date]]</f>
        <v>45358.041666666664</v>
      </c>
      <c r="B75" s="3">
        <v>45358.041666666664</v>
      </c>
      <c r="C75" s="23">
        <v>1</v>
      </c>
      <c r="D75" s="13">
        <v>391936</v>
      </c>
      <c r="E75" s="4">
        <v>33900.054931640625</v>
      </c>
      <c r="F75" s="4">
        <v>78699.371337890625</v>
      </c>
      <c r="G75" s="4">
        <v>16300.025939941406</v>
      </c>
      <c r="H75" s="5">
        <v>488911.42272949219</v>
      </c>
      <c r="I75" s="4">
        <v>69699.508666992188</v>
      </c>
      <c r="J75" s="4">
        <v>109198.90594482422</v>
      </c>
      <c r="K75" s="13">
        <v>1861000</v>
      </c>
      <c r="L75" s="4">
        <v>22900.051116943359</v>
      </c>
      <c r="M75" s="4">
        <v>26200.063705444336</v>
      </c>
      <c r="N75" s="26">
        <f>Table1[[#This Row],[Plant Effluent]]*0.07</f>
        <v>130270.00000000001</v>
      </c>
      <c r="O75">
        <v>0</v>
      </c>
      <c r="P75" s="4">
        <v>109598.89984130859</v>
      </c>
      <c r="Q75" s="4">
        <f>SUM(Table1[[#This Row],[Ridge Road]:[Orange St.]],Table1[[#This Row],[Braves Trail]:[Winter Street]],Table1[[#This Row],[Wooded Way]:[Ridley 8"]])</f>
        <v>487167.98164367676</v>
      </c>
      <c r="R75" s="4">
        <v>20825</v>
      </c>
    </row>
    <row r="76" spans="1:18" x14ac:dyDescent="0.25">
      <c r="A76" s="16">
        <f>Table1[[#This Row],[Date]]</f>
        <v>45359.041666666664</v>
      </c>
      <c r="B76" s="3">
        <v>45359.041666666664</v>
      </c>
      <c r="C76" s="23">
        <v>0</v>
      </c>
      <c r="D76" s="13">
        <v>289088</v>
      </c>
      <c r="E76" s="4">
        <v>29700.077056884766</v>
      </c>
      <c r="F76" s="4">
        <v>78699.371337890625</v>
      </c>
      <c r="G76" s="4">
        <v>17300.029754638672</v>
      </c>
      <c r="H76" s="5">
        <v>410906.67724609375</v>
      </c>
      <c r="I76" s="4">
        <v>62099.624633789063</v>
      </c>
      <c r="J76" s="4">
        <v>98599.067687988281</v>
      </c>
      <c r="K76" s="13">
        <v>1655000</v>
      </c>
      <c r="L76" s="4">
        <v>21300.045013427734</v>
      </c>
      <c r="M76" s="4">
        <v>26200.063705444336</v>
      </c>
      <c r="N76" s="26">
        <f>Table1[[#This Row],[Plant Effluent]]*0.07</f>
        <v>115850.00000000001</v>
      </c>
      <c r="O76">
        <v>0</v>
      </c>
      <c r="P76" s="4">
        <v>82099.319458007813</v>
      </c>
      <c r="Q76" s="4">
        <f>SUM(Table1[[#This Row],[Ridge Road]:[Orange St.]],Table1[[#This Row],[Braves Trail]:[Winter Street]],Table1[[#This Row],[Wooded Way]:[Ridley 8"]])</f>
        <v>449748.27919006348</v>
      </c>
      <c r="R76" s="4">
        <v>20825</v>
      </c>
    </row>
    <row r="77" spans="1:18" x14ac:dyDescent="0.25">
      <c r="A77" s="16">
        <f>Table1[[#This Row],[Date]]</f>
        <v>45360.041666666664</v>
      </c>
      <c r="B77" s="3">
        <v>45360.041666666664</v>
      </c>
      <c r="C77" s="23">
        <v>0</v>
      </c>
      <c r="D77" s="13">
        <v>283648</v>
      </c>
      <c r="E77" s="4">
        <v>43199.913024902344</v>
      </c>
      <c r="F77" s="4">
        <v>121198.72283935547</v>
      </c>
      <c r="G77" s="4">
        <v>16200.02555847168</v>
      </c>
      <c r="H77" s="5">
        <v>435408.17260742188</v>
      </c>
      <c r="I77" s="4">
        <v>86999.244689941406</v>
      </c>
      <c r="J77" s="4">
        <v>134499.00817871094</v>
      </c>
      <c r="K77" s="13">
        <v>2602000</v>
      </c>
      <c r="L77" s="4">
        <v>23900.054931640625</v>
      </c>
      <c r="M77" s="4">
        <v>30700.080871582031</v>
      </c>
      <c r="N77" s="26">
        <f>Table1[[#This Row],[Plant Effluent]]*0.07</f>
        <v>182140.00000000003</v>
      </c>
      <c r="O77">
        <v>0</v>
      </c>
      <c r="P77" s="4">
        <v>162300.70495605469</v>
      </c>
      <c r="Q77" s="4">
        <f>SUM(Table1[[#This Row],[Ridge Road]:[Orange St.]],Table1[[#This Row],[Braves Trail]:[Winter Street]],Table1[[#This Row],[Wooded Way]:[Ridley 8"]])</f>
        <v>638837.05009460449</v>
      </c>
      <c r="R77" s="4">
        <v>20825</v>
      </c>
    </row>
    <row r="78" spans="1:18" x14ac:dyDescent="0.25">
      <c r="A78" s="16">
        <f>Table1[[#This Row],[Date]]</f>
        <v>45361.083333333336</v>
      </c>
      <c r="B78" s="3">
        <v>45361.083333333336</v>
      </c>
      <c r="C78" s="23">
        <v>2.4</v>
      </c>
      <c r="D78" s="13">
        <v>499840</v>
      </c>
      <c r="E78" s="4">
        <v>41499.93896484375</v>
      </c>
      <c r="F78" s="4">
        <v>82499.313354492188</v>
      </c>
      <c r="G78" s="4">
        <v>16200.02555847168</v>
      </c>
      <c r="H78" s="5">
        <v>707524.74975585938</v>
      </c>
      <c r="I78" s="4">
        <v>105498.96240234375</v>
      </c>
      <c r="J78" s="4">
        <v>143199.53918457031</v>
      </c>
      <c r="K78" s="13">
        <v>2099000</v>
      </c>
      <c r="L78" s="4">
        <v>23800.054550170898</v>
      </c>
      <c r="M78" s="4">
        <v>30700.080871582031</v>
      </c>
      <c r="N78" s="26">
        <f>Table1[[#This Row],[Plant Effluent]]*0.07</f>
        <v>146930</v>
      </c>
      <c r="O78">
        <v>0</v>
      </c>
      <c r="P78" s="4">
        <v>155700.30212402344</v>
      </c>
      <c r="Q78" s="4">
        <f>SUM(Table1[[#This Row],[Ridge Road]:[Orange St.]],Table1[[#This Row],[Braves Trail]:[Winter Street]],Table1[[#This Row],[Wooded Way]:[Ridley 8"]])</f>
        <v>590327.91488647461</v>
      </c>
      <c r="R78" s="4">
        <v>20825</v>
      </c>
    </row>
    <row r="79" spans="1:18" x14ac:dyDescent="0.25">
      <c r="A79" s="16">
        <f>Table1[[#This Row],[Date]]</f>
        <v>45362.083333333336</v>
      </c>
      <c r="B79" s="3">
        <v>45362.083333333336</v>
      </c>
      <c r="C79" s="23">
        <v>0</v>
      </c>
      <c r="D79" s="13">
        <v>381936</v>
      </c>
      <c r="E79" s="4">
        <v>31800.085067749023</v>
      </c>
      <c r="F79" s="4">
        <v>77499.3896484375</v>
      </c>
      <c r="G79" s="4">
        <v>16300.025939941406</v>
      </c>
      <c r="H79" s="5">
        <v>473410.49194335938</v>
      </c>
      <c r="I79" s="4">
        <v>80699.3408203125</v>
      </c>
      <c r="J79" s="4">
        <v>116798.78997802734</v>
      </c>
      <c r="K79" s="13">
        <v>1885000</v>
      </c>
      <c r="L79" s="4">
        <v>23000.051498413086</v>
      </c>
      <c r="M79" s="4">
        <v>28400.07209777832</v>
      </c>
      <c r="N79" s="26">
        <f>Table1[[#This Row],[Plant Effluent]]*0.07</f>
        <v>131950</v>
      </c>
      <c r="O79">
        <v>0</v>
      </c>
      <c r="P79" s="4">
        <v>108598.91510009766</v>
      </c>
      <c r="Q79" s="4">
        <f>SUM(Table1[[#This Row],[Ridge Road]:[Orange St.]],Table1[[#This Row],[Braves Trail]:[Winter Street]],Table1[[#This Row],[Wooded Way]:[Ridley 8"]])</f>
        <v>506447.75505065918</v>
      </c>
      <c r="R79" s="4">
        <v>20825</v>
      </c>
    </row>
    <row r="80" spans="1:18" x14ac:dyDescent="0.25">
      <c r="A80" s="16">
        <f>Table1[[#This Row],[Date]]</f>
        <v>45363.083333333336</v>
      </c>
      <c r="B80" s="3">
        <v>45363.083333333336</v>
      </c>
      <c r="C80" s="23">
        <v>0</v>
      </c>
      <c r="D80" s="13">
        <v>334416</v>
      </c>
      <c r="E80" s="4">
        <v>31800.085067749023</v>
      </c>
      <c r="F80" s="4">
        <v>81699.325561523438</v>
      </c>
      <c r="G80" s="4">
        <v>17400.030136108398</v>
      </c>
      <c r="H80" s="5">
        <v>446708.8623046875</v>
      </c>
      <c r="I80" s="4">
        <v>71699.478149414063</v>
      </c>
      <c r="J80" s="4">
        <v>109198.90594482422</v>
      </c>
      <c r="K80" s="13">
        <v>1846000</v>
      </c>
      <c r="L80" s="4">
        <v>21200.044631958008</v>
      </c>
      <c r="M80" s="4">
        <v>27300.067901611328</v>
      </c>
      <c r="N80" s="26">
        <f>Table1[[#This Row],[Plant Effluent]]*0.07</f>
        <v>129220.00000000001</v>
      </c>
      <c r="O80">
        <v>0</v>
      </c>
      <c r="P80" s="4">
        <v>86699.249267578125</v>
      </c>
      <c r="Q80" s="4">
        <f>SUM(Table1[[#This Row],[Ridge Road]:[Orange St.]],Table1[[#This Row],[Braves Trail]:[Winter Street]],Table1[[#This Row],[Wooded Way]:[Ridley 8"]])</f>
        <v>489517.93739318848</v>
      </c>
      <c r="R80" s="4">
        <v>20825</v>
      </c>
    </row>
    <row r="81" spans="1:18" x14ac:dyDescent="0.25">
      <c r="A81" s="16">
        <f>Table1[[#This Row],[Date]]</f>
        <v>45364.083333333336</v>
      </c>
      <c r="B81" s="3">
        <v>45364.083333333336</v>
      </c>
      <c r="C81" s="23">
        <v>0</v>
      </c>
      <c r="D81" s="13">
        <v>309248</v>
      </c>
      <c r="E81" s="4">
        <v>32200.080871582031</v>
      </c>
      <c r="F81" s="4">
        <v>77599.388122558594</v>
      </c>
      <c r="G81" s="4">
        <v>17400.030136108398</v>
      </c>
      <c r="H81" s="5">
        <v>435708.19091796875</v>
      </c>
      <c r="I81" s="4">
        <v>64699.5849609375</v>
      </c>
      <c r="J81" s="4">
        <v>100099.04479980469</v>
      </c>
      <c r="K81" s="13">
        <v>1731000</v>
      </c>
      <c r="L81" s="4">
        <v>21000.043869018555</v>
      </c>
      <c r="M81" s="4">
        <v>24800.058364868164</v>
      </c>
      <c r="N81" s="26">
        <f>Table1[[#This Row],[Plant Effluent]]*0.07</f>
        <v>121170.00000000001</v>
      </c>
      <c r="O81">
        <v>0</v>
      </c>
      <c r="P81" s="4">
        <v>72999.458312988281</v>
      </c>
      <c r="Q81" s="4">
        <f>SUM(Table1[[#This Row],[Ridge Road]:[Orange St.]],Table1[[#This Row],[Braves Trail]:[Winter Street]],Table1[[#This Row],[Wooded Way]:[Ridley 8"]])</f>
        <v>458968.23112487793</v>
      </c>
      <c r="R81" s="4">
        <v>20825</v>
      </c>
    </row>
    <row r="82" spans="1:18" x14ac:dyDescent="0.25">
      <c r="A82" s="16">
        <f>Table1[[#This Row],[Date]]</f>
        <v>45365.083333333336</v>
      </c>
      <c r="B82" s="3">
        <v>45365.083333333336</v>
      </c>
      <c r="C82" s="23">
        <v>0</v>
      </c>
      <c r="D82" s="13">
        <v>313344</v>
      </c>
      <c r="E82" s="4">
        <v>36100.021362304688</v>
      </c>
      <c r="F82" s="4">
        <v>79599.357604980469</v>
      </c>
      <c r="G82" s="4">
        <v>16700.027465820313</v>
      </c>
      <c r="H82" s="5">
        <v>418007.11059570313</v>
      </c>
      <c r="I82" s="4">
        <v>64899.581909179688</v>
      </c>
      <c r="J82" s="4">
        <v>100099.04479980469</v>
      </c>
      <c r="K82" s="13">
        <v>1749000</v>
      </c>
      <c r="L82" s="4">
        <v>21400.045394897461</v>
      </c>
      <c r="M82" s="4">
        <v>25900.062561035156</v>
      </c>
      <c r="N82" s="26">
        <f>Table1[[#This Row],[Plant Effluent]]*0.07</f>
        <v>122430.00000000001</v>
      </c>
      <c r="O82">
        <v>0</v>
      </c>
      <c r="P82" s="4">
        <v>71799.476623535156</v>
      </c>
      <c r="Q82" s="4">
        <f>SUM(Table1[[#This Row],[Ridge Road]:[Orange St.]],Table1[[#This Row],[Braves Trail]:[Winter Street]],Table1[[#This Row],[Wooded Way]:[Ridley 8"]])</f>
        <v>467128.14109802246</v>
      </c>
      <c r="R82" s="4">
        <v>20825</v>
      </c>
    </row>
    <row r="83" spans="1:18" x14ac:dyDescent="0.25">
      <c r="A83" s="16">
        <f>Table1[[#This Row],[Date]]</f>
        <v>45366.083333333336</v>
      </c>
      <c r="B83" s="3">
        <v>45366.083333333336</v>
      </c>
      <c r="C83" s="23">
        <v>0</v>
      </c>
      <c r="D83" s="13">
        <v>326636</v>
      </c>
      <c r="E83" s="4">
        <v>36100.021362304688</v>
      </c>
      <c r="F83" s="4">
        <v>77699.386596679688</v>
      </c>
      <c r="G83" s="4">
        <v>19000.036239624023</v>
      </c>
      <c r="H83" s="5">
        <v>419607.20825195313</v>
      </c>
      <c r="I83" s="4">
        <v>61799.629211425781</v>
      </c>
      <c r="J83" s="4">
        <v>103398.99444580078</v>
      </c>
      <c r="K83" s="13">
        <v>1769000</v>
      </c>
      <c r="L83" s="4">
        <v>20400.041580200195</v>
      </c>
      <c r="M83" s="4">
        <v>27800.069808959961</v>
      </c>
      <c r="N83" s="26">
        <f>Table1[[#This Row],[Plant Effluent]]*0.07</f>
        <v>123830.00000000001</v>
      </c>
      <c r="O83">
        <v>0</v>
      </c>
      <c r="P83" s="4">
        <v>70999.488830566406</v>
      </c>
      <c r="Q83" s="4">
        <f>SUM(Table1[[#This Row],[Ridge Road]:[Orange St.]],Table1[[#This Row],[Braves Trail]:[Winter Street]],Table1[[#This Row],[Wooded Way]:[Ridley 8"]])</f>
        <v>470028.17924499512</v>
      </c>
      <c r="R83" s="4">
        <v>20825</v>
      </c>
    </row>
    <row r="84" spans="1:18" x14ac:dyDescent="0.25">
      <c r="A84" s="16">
        <f>Table1[[#This Row],[Date]]</f>
        <v>45367.083333333336</v>
      </c>
      <c r="B84" s="3">
        <v>45367.083333333336</v>
      </c>
      <c r="C84" s="23">
        <v>0</v>
      </c>
      <c r="D84" s="13">
        <v>320692</v>
      </c>
      <c r="E84" s="4">
        <v>30600.080490112305</v>
      </c>
      <c r="F84" s="4">
        <v>79399.360656738281</v>
      </c>
      <c r="G84" s="4">
        <v>19000.036239624023</v>
      </c>
      <c r="H84" s="5">
        <v>410706.6650390625</v>
      </c>
      <c r="I84" s="4">
        <v>63499.603271484375</v>
      </c>
      <c r="J84" s="4">
        <v>101299.02648925781</v>
      </c>
      <c r="K84" s="13">
        <v>1694000</v>
      </c>
      <c r="L84" s="4">
        <v>20800.043106079102</v>
      </c>
      <c r="M84" s="4">
        <v>27800.069808959961</v>
      </c>
      <c r="N84" s="26">
        <f>Table1[[#This Row],[Plant Effluent]]*0.07</f>
        <v>118580.00000000001</v>
      </c>
      <c r="O84">
        <v>0</v>
      </c>
      <c r="P84" s="4">
        <v>64799.583435058594</v>
      </c>
      <c r="Q84" s="4">
        <f>SUM(Table1[[#This Row],[Ridge Road]:[Orange St.]],Table1[[#This Row],[Braves Trail]:[Winter Street]],Table1[[#This Row],[Wooded Way]:[Ridley 8"]])</f>
        <v>460978.22006225586</v>
      </c>
      <c r="R84" s="4">
        <v>20825</v>
      </c>
    </row>
    <row r="85" spans="1:18" x14ac:dyDescent="0.25">
      <c r="A85" s="16">
        <f>Table1[[#This Row],[Date]]</f>
        <v>45368.083333333336</v>
      </c>
      <c r="B85" s="3">
        <v>45368.083333333336</v>
      </c>
      <c r="C85" s="23">
        <v>0</v>
      </c>
      <c r="D85" s="13">
        <v>289376</v>
      </c>
      <c r="E85" s="4">
        <v>25700.061798095703</v>
      </c>
      <c r="F85" s="4">
        <v>80899.337768554688</v>
      </c>
      <c r="G85" s="4">
        <v>20300.041198730469</v>
      </c>
      <c r="H85" s="5">
        <v>410406.64672851563</v>
      </c>
      <c r="I85" s="4">
        <v>63499.603271484375</v>
      </c>
      <c r="J85" s="4">
        <v>105598.96087646484</v>
      </c>
      <c r="K85" s="13">
        <v>1693000</v>
      </c>
      <c r="L85" s="4">
        <v>22600.04997253418</v>
      </c>
      <c r="M85" s="4">
        <v>31800.085067749023</v>
      </c>
      <c r="N85" s="26">
        <f>Table1[[#This Row],[Plant Effluent]]*0.07</f>
        <v>118510.00000000001</v>
      </c>
      <c r="O85">
        <v>0</v>
      </c>
      <c r="P85" s="4">
        <v>58599.678039550781</v>
      </c>
      <c r="Q85" s="4">
        <f>SUM(Table1[[#This Row],[Ridge Road]:[Orange St.]],Table1[[#This Row],[Braves Trail]:[Winter Street]],Table1[[#This Row],[Wooded Way]:[Ridley 8"]])</f>
        <v>468908.13995361328</v>
      </c>
      <c r="R85" s="4">
        <v>20825</v>
      </c>
    </row>
    <row r="86" spans="1:18" x14ac:dyDescent="0.25">
      <c r="A86" s="16">
        <f>Table1[[#This Row],[Date]]</f>
        <v>45369.083333333336</v>
      </c>
      <c r="B86" s="3">
        <v>45369.083333333336</v>
      </c>
      <c r="C86" s="23">
        <v>0</v>
      </c>
      <c r="D86" s="13">
        <v>335296</v>
      </c>
      <c r="E86" s="4">
        <v>28900.074005126953</v>
      </c>
      <c r="F86" s="4">
        <v>78499.374389648438</v>
      </c>
      <c r="G86" s="4">
        <v>22500.049591064453</v>
      </c>
      <c r="H86" s="5">
        <v>388505.31005859375</v>
      </c>
      <c r="I86" s="4">
        <v>57599.693298339844</v>
      </c>
      <c r="J86" s="4">
        <v>98399.070739746094</v>
      </c>
      <c r="K86" s="13">
        <v>1671000</v>
      </c>
      <c r="L86" s="4">
        <v>20400.041580200195</v>
      </c>
      <c r="M86" s="4">
        <v>26500.064849853516</v>
      </c>
      <c r="N86" s="26">
        <f>Table1[[#This Row],[Plant Effluent]]*0.07</f>
        <v>116970.00000000001</v>
      </c>
      <c r="O86">
        <v>0</v>
      </c>
      <c r="P86" s="4">
        <v>66699.554443359375</v>
      </c>
      <c r="Q86" s="4">
        <f>SUM(Table1[[#This Row],[Ridge Road]:[Orange St.]],Table1[[#This Row],[Braves Trail]:[Winter Street]],Table1[[#This Row],[Wooded Way]:[Ridley 8"]])</f>
        <v>449768.36845397949</v>
      </c>
      <c r="R86" s="4">
        <v>20825</v>
      </c>
    </row>
    <row r="87" spans="1:18" x14ac:dyDescent="0.25">
      <c r="A87" s="16">
        <f>Table1[[#This Row],[Date]]</f>
        <v>45370.083333333336</v>
      </c>
      <c r="B87" s="3">
        <v>45370.083333333336</v>
      </c>
      <c r="C87" s="23">
        <v>0</v>
      </c>
      <c r="D87" s="13">
        <v>297216</v>
      </c>
      <c r="E87" s="4">
        <v>21800.046920776367</v>
      </c>
      <c r="F87" s="4">
        <v>79999.351501464844</v>
      </c>
      <c r="G87" s="4">
        <v>20800.043106079102</v>
      </c>
      <c r="H87" s="5">
        <v>384105.04150390625</v>
      </c>
      <c r="I87" s="4">
        <v>57599.693298339844</v>
      </c>
      <c r="J87" s="4">
        <v>96899.093627929688</v>
      </c>
      <c r="K87" s="13">
        <v>1697000</v>
      </c>
      <c r="L87" s="4">
        <v>22000.04768371582</v>
      </c>
      <c r="M87" s="4">
        <v>26500.064849853516</v>
      </c>
      <c r="N87" s="26">
        <f>Table1[[#This Row],[Plant Effluent]]*0.07</f>
        <v>118790.00000000001</v>
      </c>
      <c r="O87">
        <v>0</v>
      </c>
      <c r="P87" s="4">
        <v>62799.613952636719</v>
      </c>
      <c r="Q87" s="4">
        <f>SUM(Table1[[#This Row],[Ridge Road]:[Orange St.]],Table1[[#This Row],[Braves Trail]:[Winter Street]],Table1[[#This Row],[Wooded Way]:[Ridley 8"]])</f>
        <v>444388.34098815918</v>
      </c>
      <c r="R87" s="4">
        <v>20825</v>
      </c>
    </row>
    <row r="88" spans="1:18" x14ac:dyDescent="0.25">
      <c r="A88" s="16">
        <f>Table1[[#This Row],[Date]]</f>
        <v>45371.083333333336</v>
      </c>
      <c r="B88" s="3">
        <v>45371.083333333336</v>
      </c>
      <c r="C88" s="23">
        <v>0</v>
      </c>
      <c r="D88" s="13">
        <v>258464</v>
      </c>
      <c r="E88" s="4">
        <v>21800.046920776367</v>
      </c>
      <c r="F88" s="4">
        <v>76899.398803710938</v>
      </c>
      <c r="G88" s="4">
        <v>20800.043106079102</v>
      </c>
      <c r="H88" s="5">
        <v>382904.96826171875</v>
      </c>
      <c r="I88" s="4">
        <v>55299.728393554688</v>
      </c>
      <c r="J88" s="4">
        <v>94899.124145507813</v>
      </c>
      <c r="K88" s="13">
        <v>1702000</v>
      </c>
      <c r="L88" s="4">
        <v>21000.043869018555</v>
      </c>
      <c r="M88" s="4">
        <v>29500.076293945313</v>
      </c>
      <c r="N88" s="26">
        <f>Table1[[#This Row],[Plant Effluent]]*0.07</f>
        <v>119140.00000000001</v>
      </c>
      <c r="O88">
        <v>0</v>
      </c>
      <c r="P88" s="4">
        <v>63299.606323242188</v>
      </c>
      <c r="Q88" s="4">
        <f>SUM(Table1[[#This Row],[Ridge Road]:[Orange St.]],Table1[[#This Row],[Braves Trail]:[Winter Street]],Table1[[#This Row],[Wooded Way]:[Ridley 8"]])</f>
        <v>439338.46153259277</v>
      </c>
      <c r="R88" s="4">
        <v>20825</v>
      </c>
    </row>
    <row r="89" spans="1:18" x14ac:dyDescent="0.25">
      <c r="A89" s="16">
        <f>Table1[[#This Row],[Date]]</f>
        <v>45372.083333333336</v>
      </c>
      <c r="B89" s="3">
        <v>45372.083333333336</v>
      </c>
      <c r="C89" s="23">
        <v>0</v>
      </c>
      <c r="D89" s="13">
        <v>329536</v>
      </c>
      <c r="E89" s="4">
        <v>19900.039672851563</v>
      </c>
      <c r="F89" s="4">
        <v>74999.427795410156</v>
      </c>
      <c r="G89" s="4">
        <v>20600.042343139648</v>
      </c>
      <c r="H89" s="5">
        <v>376504.57763671875</v>
      </c>
      <c r="I89" s="4">
        <v>52899.765014648438</v>
      </c>
      <c r="J89" s="4">
        <v>93299.148559570313</v>
      </c>
      <c r="K89" s="13">
        <v>1616000</v>
      </c>
      <c r="L89" s="4">
        <v>21500.045776367188</v>
      </c>
      <c r="M89" s="4">
        <v>30800.081253051758</v>
      </c>
      <c r="N89" s="26">
        <f>Table1[[#This Row],[Plant Effluent]]*0.07</f>
        <v>113120.00000000001</v>
      </c>
      <c r="O89">
        <v>0</v>
      </c>
      <c r="P89" s="4">
        <v>60599.647521972656</v>
      </c>
      <c r="Q89" s="4">
        <f>SUM(Table1[[#This Row],[Ridge Road]:[Orange St.]],Table1[[#This Row],[Braves Trail]:[Winter Street]],Table1[[#This Row],[Wooded Way]:[Ridley 8"]])</f>
        <v>427118.55041503906</v>
      </c>
      <c r="R89" s="4">
        <v>20825</v>
      </c>
    </row>
    <row r="90" spans="1:18" x14ac:dyDescent="0.25">
      <c r="A90" s="16">
        <f>Table1[[#This Row],[Date]]</f>
        <v>45373.083333333336</v>
      </c>
      <c r="B90" s="3">
        <v>45373.083333333336</v>
      </c>
      <c r="C90" s="23">
        <v>0</v>
      </c>
      <c r="D90" s="13">
        <v>298240</v>
      </c>
      <c r="E90" s="4">
        <v>18500.034332275391</v>
      </c>
      <c r="F90" s="4">
        <v>72599.464416503906</v>
      </c>
      <c r="G90" s="4">
        <v>20200.040817260742</v>
      </c>
      <c r="H90" s="5">
        <v>382404.93774414063</v>
      </c>
      <c r="I90" s="4">
        <v>51799.781799316406</v>
      </c>
      <c r="J90" s="4">
        <v>93299.148559570313</v>
      </c>
      <c r="K90" s="13">
        <v>1667000</v>
      </c>
      <c r="L90" s="4">
        <v>21200.044631958008</v>
      </c>
      <c r="M90" s="4">
        <v>28800.073623657227</v>
      </c>
      <c r="N90" s="26">
        <f>Table1[[#This Row],[Plant Effluent]]*0.07</f>
        <v>116690.00000000001</v>
      </c>
      <c r="O90">
        <v>0</v>
      </c>
      <c r="P90" s="4">
        <v>58499.679565429688</v>
      </c>
      <c r="Q90" s="4">
        <f>SUM(Table1[[#This Row],[Ridge Road]:[Orange St.]],Table1[[#This Row],[Braves Trail]:[Winter Street]],Table1[[#This Row],[Wooded Way]:[Ridley 8"]])</f>
        <v>423088.58818054199</v>
      </c>
      <c r="R90" s="4">
        <v>20825</v>
      </c>
    </row>
    <row r="91" spans="1:18" x14ac:dyDescent="0.25">
      <c r="A91" s="16">
        <f>Table1[[#This Row],[Date]]</f>
        <v>45374.083333333336</v>
      </c>
      <c r="B91" s="3">
        <v>45374.083333333336</v>
      </c>
      <c r="C91" s="23">
        <v>0.5</v>
      </c>
      <c r="D91" s="13">
        <v>319808</v>
      </c>
      <c r="E91" s="4">
        <v>32600.074768066406</v>
      </c>
      <c r="F91" s="4">
        <v>156200.33264160156</v>
      </c>
      <c r="G91" s="4">
        <v>24000.055313110352</v>
      </c>
      <c r="H91" s="5">
        <v>706224.67041015625</v>
      </c>
      <c r="I91" s="4">
        <v>119698.74572753906</v>
      </c>
      <c r="J91" s="4">
        <v>170701.21765136719</v>
      </c>
      <c r="K91" s="13">
        <v>3162000</v>
      </c>
      <c r="L91" s="4">
        <v>23500.053405761719</v>
      </c>
      <c r="M91" s="4">
        <v>37400.001525878906</v>
      </c>
      <c r="N91" s="26">
        <f>Table1[[#This Row],[Plant Effluent]]*0.07</f>
        <v>221340.00000000003</v>
      </c>
      <c r="O91">
        <v>0</v>
      </c>
      <c r="P91" s="4">
        <v>241205.52062988281</v>
      </c>
      <c r="Q91" s="4">
        <f>SUM(Table1[[#This Row],[Ridge Road]:[Orange St.]],Table1[[#This Row],[Braves Trail]:[Winter Street]],Table1[[#This Row],[Wooded Way]:[Ridley 8"]])</f>
        <v>785440.4810333252</v>
      </c>
      <c r="R91" s="4">
        <v>20825</v>
      </c>
    </row>
    <row r="92" spans="1:18" x14ac:dyDescent="0.25">
      <c r="A92" s="16">
        <f>Table1[[#This Row],[Date]]</f>
        <v>45375.083333333336</v>
      </c>
      <c r="B92" s="3">
        <v>45375.083333333336</v>
      </c>
      <c r="C92" s="23">
        <v>2.9</v>
      </c>
      <c r="D92" s="13">
        <v>583232</v>
      </c>
      <c r="E92" s="4">
        <v>25200.05989074707</v>
      </c>
      <c r="F92" s="4">
        <v>76799.400329589844</v>
      </c>
      <c r="G92" s="4">
        <v>21800.046920776367</v>
      </c>
      <c r="H92" s="5">
        <v>515913.07067871094</v>
      </c>
      <c r="I92" s="4">
        <v>88899.215698242188</v>
      </c>
      <c r="J92" s="4">
        <v>123998.68011474609</v>
      </c>
      <c r="K92" s="13">
        <v>1859000</v>
      </c>
      <c r="L92" s="4">
        <v>21200.044631958008</v>
      </c>
      <c r="M92" s="4">
        <v>28500.072479248047</v>
      </c>
      <c r="N92" s="26">
        <f>Table1[[#This Row],[Plant Effluent]]*0.07</f>
        <v>130130.00000000001</v>
      </c>
      <c r="O92">
        <v>0</v>
      </c>
      <c r="P92" s="4">
        <v>113698.83728027344</v>
      </c>
      <c r="Q92" s="4">
        <f>SUM(Table1[[#This Row],[Ridge Road]:[Orange St.]],Table1[[#This Row],[Braves Trail]:[Winter Street]],Table1[[#This Row],[Wooded Way]:[Ridley 8"]])</f>
        <v>516527.52006530762</v>
      </c>
      <c r="R92" s="4">
        <v>20825</v>
      </c>
    </row>
    <row r="93" spans="1:18" x14ac:dyDescent="0.25">
      <c r="A93" s="16">
        <f>Table1[[#This Row],[Date]]</f>
        <v>45376.083333333336</v>
      </c>
      <c r="B93" s="3">
        <v>45376.083333333336</v>
      </c>
      <c r="C93" s="23">
        <v>0</v>
      </c>
      <c r="D93" s="13">
        <v>350944</v>
      </c>
      <c r="E93" s="4">
        <v>19600.038528442383</v>
      </c>
      <c r="F93" s="4">
        <v>76799.400329589844</v>
      </c>
      <c r="G93" s="4">
        <v>21800.046920776367</v>
      </c>
      <c r="H93" s="5">
        <v>439408.41674804688</v>
      </c>
      <c r="I93" s="4">
        <v>75699.417114257813</v>
      </c>
      <c r="J93" s="4">
        <v>108598.91510009766</v>
      </c>
      <c r="K93" s="13">
        <v>1764000</v>
      </c>
      <c r="L93" s="4">
        <v>18300.033569335938</v>
      </c>
      <c r="M93" s="4">
        <v>28500.072479248047</v>
      </c>
      <c r="N93" s="26">
        <f>Table1[[#This Row],[Plant Effluent]]*0.07</f>
        <v>123480.00000000001</v>
      </c>
      <c r="O93">
        <v>0</v>
      </c>
      <c r="P93" s="4">
        <v>86099.258422851563</v>
      </c>
      <c r="Q93" s="4">
        <f>SUM(Table1[[#This Row],[Ridge Road]:[Orange St.]],Table1[[#This Row],[Braves Trail]:[Winter Street]],Table1[[#This Row],[Wooded Way]:[Ridley 8"]])</f>
        <v>472777.92404174805</v>
      </c>
      <c r="R93" s="4">
        <v>20825</v>
      </c>
    </row>
    <row r="94" spans="1:18" x14ac:dyDescent="0.25">
      <c r="A94" s="16">
        <f>Table1[[#This Row],[Date]]</f>
        <v>45377.083333333336</v>
      </c>
      <c r="B94" s="3">
        <v>45377.083333333336</v>
      </c>
      <c r="C94" s="23">
        <v>0</v>
      </c>
      <c r="D94" s="13">
        <v>303456</v>
      </c>
      <c r="E94" s="4">
        <v>21700.046539306641</v>
      </c>
      <c r="F94" s="4">
        <v>76599.403381347656</v>
      </c>
      <c r="G94" s="4">
        <v>23700.054168701172</v>
      </c>
      <c r="H94" s="5">
        <v>438108.33740234375</v>
      </c>
      <c r="I94" s="4">
        <v>70299.49951171875</v>
      </c>
      <c r="J94" s="4">
        <v>103998.98529052734</v>
      </c>
      <c r="K94" s="13">
        <v>1746000</v>
      </c>
      <c r="L94" s="4">
        <v>17700.031280517578</v>
      </c>
      <c r="M94" s="4">
        <v>26600.065231323242</v>
      </c>
      <c r="N94" s="26">
        <f>Table1[[#This Row],[Plant Effluent]]*0.07</f>
        <v>122220.00000000001</v>
      </c>
      <c r="O94">
        <v>0</v>
      </c>
      <c r="P94" s="4">
        <v>75499.420166015625</v>
      </c>
      <c r="Q94" s="4">
        <f>SUM(Table1[[#This Row],[Ridge Road]:[Orange St.]],Table1[[#This Row],[Braves Trail]:[Winter Street]],Table1[[#This Row],[Wooded Way]:[Ridley 8"]])</f>
        <v>462818.08540344238</v>
      </c>
      <c r="R94" s="4">
        <v>20825</v>
      </c>
    </row>
    <row r="95" spans="1:18" x14ac:dyDescent="0.25">
      <c r="A95" s="16">
        <f>Table1[[#This Row],[Date]]</f>
        <v>45378.083333333336</v>
      </c>
      <c r="B95" s="3">
        <v>45378.083333333336</v>
      </c>
      <c r="C95" s="23">
        <v>0</v>
      </c>
      <c r="D95" s="13">
        <v>297536</v>
      </c>
      <c r="E95" s="4">
        <v>27000.066757202148</v>
      </c>
      <c r="F95" s="4">
        <v>78999.366760253906</v>
      </c>
      <c r="G95" s="4">
        <v>23700.054168701172</v>
      </c>
      <c r="H95" s="5">
        <v>431907.958984375</v>
      </c>
      <c r="I95" s="4">
        <v>69599.510192871094</v>
      </c>
      <c r="J95" s="4">
        <v>103998.98529052734</v>
      </c>
      <c r="K95" s="13">
        <v>1888000</v>
      </c>
      <c r="L95" s="4">
        <v>18700.035095214844</v>
      </c>
      <c r="M95" s="4">
        <v>29300.075531005859</v>
      </c>
      <c r="N95" s="26">
        <f>Table1[[#This Row],[Plant Effluent]]*0.07</f>
        <v>132160</v>
      </c>
      <c r="O95">
        <v>0</v>
      </c>
      <c r="P95" s="4">
        <v>77799.385070800781</v>
      </c>
      <c r="Q95" s="4">
        <f>SUM(Table1[[#This Row],[Ridge Road]:[Orange St.]],Table1[[#This Row],[Braves Trail]:[Winter Street]],Table1[[#This Row],[Wooded Way]:[Ridley 8"]])</f>
        <v>483458.09379577637</v>
      </c>
      <c r="R95" s="4">
        <v>20825</v>
      </c>
    </row>
    <row r="96" spans="1:18" x14ac:dyDescent="0.25">
      <c r="A96" s="16">
        <f>Table1[[#This Row],[Date]]</f>
        <v>45379.083333333336</v>
      </c>
      <c r="B96" s="3">
        <v>45379.083333333336</v>
      </c>
      <c r="C96" s="23">
        <v>0.4</v>
      </c>
      <c r="D96" s="13">
        <v>315072</v>
      </c>
      <c r="E96" s="4">
        <v>34500.045776367188</v>
      </c>
      <c r="F96" s="4">
        <v>83599.296569824219</v>
      </c>
      <c r="G96" s="4">
        <v>24500.057220458984</v>
      </c>
      <c r="H96" s="5">
        <v>459609.64965820313</v>
      </c>
      <c r="I96" s="4">
        <v>70499.496459960938</v>
      </c>
      <c r="J96" s="4">
        <v>109498.9013671875</v>
      </c>
      <c r="K96" s="13">
        <v>1845000</v>
      </c>
      <c r="L96" s="4">
        <v>18600.034713745117</v>
      </c>
      <c r="M96" s="4">
        <v>29300.075531005859</v>
      </c>
      <c r="N96" s="26">
        <f>Table1[[#This Row],[Plant Effluent]]*0.07</f>
        <v>129150.00000000001</v>
      </c>
      <c r="O96">
        <v>0</v>
      </c>
      <c r="P96" s="4">
        <v>82099.319458007813</v>
      </c>
      <c r="Q96" s="4">
        <f>SUM(Table1[[#This Row],[Ridge Road]:[Orange St.]],Table1[[#This Row],[Braves Trail]:[Winter Street]],Table1[[#This Row],[Wooded Way]:[Ridley 8"]])</f>
        <v>499647.9076385498</v>
      </c>
      <c r="R96" s="4">
        <v>20825</v>
      </c>
    </row>
    <row r="97" spans="1:18" x14ac:dyDescent="0.25">
      <c r="A97" s="16">
        <f>Table1[[#This Row],[Date]]</f>
        <v>45380.083333333336</v>
      </c>
      <c r="B97" s="3">
        <v>45380.083333333336</v>
      </c>
      <c r="C97" s="23">
        <v>0.1</v>
      </c>
      <c r="D97" s="13">
        <v>343744</v>
      </c>
      <c r="E97" s="4">
        <v>32300.079345703125</v>
      </c>
      <c r="F97" s="4">
        <v>76299.407958984375</v>
      </c>
      <c r="G97" s="4">
        <v>24300.056457519531</v>
      </c>
      <c r="H97" s="5">
        <v>431607.94067382813</v>
      </c>
      <c r="I97" s="4">
        <v>68199.531555175781</v>
      </c>
      <c r="J97" s="4">
        <v>104598.97613525391</v>
      </c>
      <c r="K97" s="13">
        <v>1822000</v>
      </c>
      <c r="L97" s="4">
        <v>19300.037384033203</v>
      </c>
      <c r="M97" s="4">
        <v>27900.070190429688</v>
      </c>
      <c r="N97" s="26">
        <f>Table1[[#This Row],[Plant Effluent]]*0.07</f>
        <v>127540.00000000001</v>
      </c>
      <c r="O97">
        <v>0</v>
      </c>
      <c r="P97" s="4">
        <v>67799.537658691406</v>
      </c>
      <c r="Q97" s="4">
        <f>SUM(Table1[[#This Row],[Ridge Road]:[Orange St.]],Table1[[#This Row],[Braves Trail]:[Winter Street]],Table1[[#This Row],[Wooded Way]:[Ridley 8"]])</f>
        <v>480438.15902709961</v>
      </c>
      <c r="R97" s="4">
        <v>20825</v>
      </c>
    </row>
    <row r="98" spans="1:18" x14ac:dyDescent="0.25">
      <c r="A98" s="16">
        <f>Table1[[#This Row],[Date]]</f>
        <v>45381.083333333336</v>
      </c>
      <c r="B98" s="3">
        <v>45381.083333333336</v>
      </c>
      <c r="C98" s="23">
        <v>0</v>
      </c>
      <c r="D98" s="13">
        <v>299456</v>
      </c>
      <c r="E98" s="4">
        <v>34200.050354003906</v>
      </c>
      <c r="F98" s="4">
        <v>78399.375915527344</v>
      </c>
      <c r="G98" s="4">
        <v>23600.053787231445</v>
      </c>
      <c r="H98" s="5">
        <v>429107.7880859375</v>
      </c>
      <c r="I98" s="4">
        <v>64799.583435058594</v>
      </c>
      <c r="J98" s="4">
        <v>106998.93951416016</v>
      </c>
      <c r="K98" s="13">
        <v>1678000</v>
      </c>
      <c r="L98" s="4">
        <v>22300.048828125</v>
      </c>
      <c r="M98" s="4">
        <v>31000.082015991211</v>
      </c>
      <c r="N98" s="26">
        <f>Table1[[#This Row],[Plant Effluent]]*0.07</f>
        <v>117460.00000000001</v>
      </c>
      <c r="O98">
        <v>0</v>
      </c>
      <c r="P98" s="4">
        <v>63699.600219726563</v>
      </c>
      <c r="Q98" s="4">
        <f>SUM(Table1[[#This Row],[Ridge Road]:[Orange St.]],Table1[[#This Row],[Braves Trail]:[Winter Street]],Table1[[#This Row],[Wooded Way]:[Ridley 8"]])</f>
        <v>478758.13385009766</v>
      </c>
      <c r="R98" s="4">
        <v>20825</v>
      </c>
    </row>
    <row r="99" spans="1:18" x14ac:dyDescent="0.25">
      <c r="A99" s="16">
        <f>Table1[[#This Row],[Date]]</f>
        <v>45382.083333333336</v>
      </c>
      <c r="B99" s="3">
        <v>45382.083333333336</v>
      </c>
      <c r="C99" s="23">
        <v>0</v>
      </c>
      <c r="D99" s="13">
        <v>320224</v>
      </c>
      <c r="E99" s="4">
        <v>38699.981689453125</v>
      </c>
      <c r="F99" s="4">
        <v>79899.35302734375</v>
      </c>
      <c r="G99" s="4">
        <v>23700.054168701172</v>
      </c>
      <c r="H99" s="5">
        <v>419307.18994140625</v>
      </c>
      <c r="I99" s="4">
        <v>65399.574279785156</v>
      </c>
      <c r="J99" s="4">
        <v>106998.93951416016</v>
      </c>
      <c r="K99" s="13">
        <v>1713000</v>
      </c>
      <c r="L99" s="4">
        <v>23100.051879882813</v>
      </c>
      <c r="M99" s="4">
        <v>31000.082015991211</v>
      </c>
      <c r="N99" s="26">
        <f>Table1[[#This Row],[Plant Effluent]]*0.07</f>
        <v>119910.00000000001</v>
      </c>
      <c r="O99">
        <v>0</v>
      </c>
      <c r="P99" s="4">
        <v>59999.656677246094</v>
      </c>
      <c r="Q99" s="4">
        <f>SUM(Table1[[#This Row],[Ridge Road]:[Orange St.]],Table1[[#This Row],[Braves Trail]:[Winter Street]],Table1[[#This Row],[Wooded Way]:[Ridley 8"]])</f>
        <v>488708.03657531738</v>
      </c>
      <c r="R99" s="4">
        <v>20825</v>
      </c>
    </row>
    <row r="100" spans="1:18" x14ac:dyDescent="0.25">
      <c r="A100" s="16">
        <f>Table1[[#This Row],[Date]]</f>
        <v>45383.083333333336</v>
      </c>
      <c r="B100" s="3">
        <v>45383.083333333336</v>
      </c>
      <c r="C100" s="23"/>
      <c r="D100" s="13"/>
      <c r="E100" s="4"/>
      <c r="F100" s="4"/>
      <c r="G100" s="4"/>
      <c r="H100" s="5"/>
      <c r="I100" s="4"/>
      <c r="J100" s="4"/>
      <c r="K100" s="13">
        <f t="shared" ref="K100:K136" si="0">T100*1000000</f>
        <v>0</v>
      </c>
      <c r="L100" s="4"/>
      <c r="M100" s="4"/>
      <c r="P100" s="4"/>
      <c r="Q100" s="4">
        <f>SUM(Table1[[#This Row],[Ridge Road]:[Orange St.]],Table1[[#This Row],[Braves Trail]:[Winter Street]],Table1[[#This Row],[Wooded Way]:[Ridley 8"]])</f>
        <v>0</v>
      </c>
      <c r="R100" s="4"/>
    </row>
    <row r="101" spans="1:18" x14ac:dyDescent="0.25">
      <c r="A101" s="16">
        <f>Table1[[#This Row],[Date]]</f>
        <v>45384.083333333336</v>
      </c>
      <c r="B101" s="3">
        <v>45384.083333333336</v>
      </c>
      <c r="C101" s="23"/>
      <c r="D101" s="13"/>
      <c r="E101" s="4"/>
      <c r="F101" s="4"/>
      <c r="G101" s="4"/>
      <c r="H101" s="5"/>
      <c r="I101" s="4"/>
      <c r="J101" s="4"/>
      <c r="K101" s="13">
        <f t="shared" si="0"/>
        <v>0</v>
      </c>
      <c r="L101" s="4"/>
      <c r="M101" s="4"/>
      <c r="P101" s="4"/>
      <c r="Q101" s="4">
        <f>SUM(Table1[[#This Row],[Ridge Road]:[Orange St.]],Table1[[#This Row],[Braves Trail]:[Winter Street]],Table1[[#This Row],[Wooded Way]:[Ridley 8"]])</f>
        <v>0</v>
      </c>
      <c r="R101" s="4"/>
    </row>
    <row r="102" spans="1:18" x14ac:dyDescent="0.25">
      <c r="A102" s="16">
        <f>Table1[[#This Row],[Date]]</f>
        <v>45385.083333333336</v>
      </c>
      <c r="B102" s="3">
        <v>45385.083333333336</v>
      </c>
      <c r="C102" s="23"/>
      <c r="D102" s="13"/>
      <c r="E102" s="4"/>
      <c r="F102" s="4"/>
      <c r="G102" s="4"/>
      <c r="H102" s="5"/>
      <c r="I102" s="4"/>
      <c r="J102" s="4"/>
      <c r="K102" s="13">
        <f t="shared" si="0"/>
        <v>0</v>
      </c>
      <c r="L102" s="4"/>
      <c r="M102" s="4"/>
      <c r="P102" s="4"/>
      <c r="Q102" s="4">
        <f>SUM(Table1[[#This Row],[Ridge Road]:[Orange St.]],Table1[[#This Row],[Braves Trail]:[Winter Street]],Table1[[#This Row],[Wooded Way]:[Ridley 8"]])</f>
        <v>0</v>
      </c>
      <c r="R102" s="4"/>
    </row>
    <row r="103" spans="1:18" x14ac:dyDescent="0.25">
      <c r="A103" s="16">
        <f>Table1[[#This Row],[Date]]</f>
        <v>45386.083333333336</v>
      </c>
      <c r="B103" s="3">
        <v>45386.083333333336</v>
      </c>
      <c r="C103" s="23"/>
      <c r="D103" s="13"/>
      <c r="E103" s="4"/>
      <c r="F103" s="4"/>
      <c r="G103" s="4"/>
      <c r="H103" s="5"/>
      <c r="I103" s="4"/>
      <c r="J103" s="4"/>
      <c r="K103" s="13">
        <f t="shared" si="0"/>
        <v>0</v>
      </c>
      <c r="L103" s="4"/>
      <c r="M103" s="4"/>
      <c r="P103" s="4"/>
      <c r="Q103" s="4">
        <f>SUM(Table1[[#This Row],[Ridge Road]:[Orange St.]],Table1[[#This Row],[Braves Trail]:[Winter Street]],Table1[[#This Row],[Wooded Way]:[Ridley 8"]])</f>
        <v>0</v>
      </c>
      <c r="R103" s="4"/>
    </row>
    <row r="104" spans="1:18" x14ac:dyDescent="0.25">
      <c r="A104" s="16">
        <f>Table1[[#This Row],[Date]]</f>
        <v>45387.083333333336</v>
      </c>
      <c r="B104" s="3">
        <v>45387.083333333336</v>
      </c>
      <c r="C104" s="23"/>
      <c r="D104" s="13"/>
      <c r="E104" s="4"/>
      <c r="F104" s="4"/>
      <c r="G104" s="4"/>
      <c r="H104" s="5"/>
      <c r="I104" s="4"/>
      <c r="J104" s="4"/>
      <c r="K104" s="13">
        <f t="shared" si="0"/>
        <v>0</v>
      </c>
      <c r="L104" s="4"/>
      <c r="M104" s="4"/>
      <c r="P104" s="4"/>
      <c r="Q104" s="4">
        <f>SUM(Table1[[#This Row],[Ridge Road]:[Orange St.]],Table1[[#This Row],[Braves Trail]:[Winter Street]],Table1[[#This Row],[Wooded Way]:[Ridley 8"]])</f>
        <v>0</v>
      </c>
      <c r="R104" s="4"/>
    </row>
    <row r="105" spans="1:18" x14ac:dyDescent="0.25">
      <c r="A105" s="16">
        <f>Table1[[#This Row],[Date]]</f>
        <v>45388.083333333336</v>
      </c>
      <c r="B105" s="3">
        <v>45388.083333333336</v>
      </c>
      <c r="C105" s="23"/>
      <c r="D105" s="13"/>
      <c r="E105" s="4"/>
      <c r="F105" s="4"/>
      <c r="G105" s="4"/>
      <c r="H105" s="5"/>
      <c r="I105" s="4"/>
      <c r="J105" s="4"/>
      <c r="K105" s="13">
        <f t="shared" si="0"/>
        <v>0</v>
      </c>
      <c r="L105" s="4"/>
      <c r="M105" s="4"/>
      <c r="P105" s="4"/>
      <c r="Q105" s="4">
        <f>SUM(Table1[[#This Row],[Ridge Road]:[Orange St.]],Table1[[#This Row],[Braves Trail]:[Winter Street]],Table1[[#This Row],[Wooded Way]:[Ridley 8"]])</f>
        <v>0</v>
      </c>
      <c r="R105" s="4"/>
    </row>
    <row r="106" spans="1:18" x14ac:dyDescent="0.25">
      <c r="A106" s="16">
        <f>Table1[[#This Row],[Date]]</f>
        <v>45389.083333333336</v>
      </c>
      <c r="B106" s="3">
        <v>45389.083333333336</v>
      </c>
      <c r="C106" s="23"/>
      <c r="D106" s="13"/>
      <c r="E106" s="4"/>
      <c r="F106" s="4"/>
      <c r="G106" s="4"/>
      <c r="H106" s="5"/>
      <c r="I106" s="4"/>
      <c r="J106" s="4"/>
      <c r="K106" s="13">
        <f t="shared" si="0"/>
        <v>0</v>
      </c>
      <c r="L106" s="4"/>
      <c r="M106" s="4"/>
      <c r="P106" s="4"/>
      <c r="Q106" s="4">
        <f>SUM(Table1[[#This Row],[Ridge Road]:[Orange St.]],Table1[[#This Row],[Braves Trail]:[Winter Street]],Table1[[#This Row],[Wooded Way]:[Ridley 8"]])</f>
        <v>0</v>
      </c>
      <c r="R106" s="4"/>
    </row>
    <row r="107" spans="1:18" x14ac:dyDescent="0.25">
      <c r="A107" s="16">
        <f>Table1[[#This Row],[Date]]</f>
        <v>45390.083333333336</v>
      </c>
      <c r="B107" s="3">
        <v>45390.083333333336</v>
      </c>
      <c r="C107" s="23"/>
      <c r="D107" s="13"/>
      <c r="E107" s="4"/>
      <c r="F107" s="4"/>
      <c r="G107" s="4"/>
      <c r="H107" s="5"/>
      <c r="I107" s="4"/>
      <c r="J107" s="4"/>
      <c r="K107" s="13">
        <f t="shared" si="0"/>
        <v>0</v>
      </c>
      <c r="L107" s="4"/>
      <c r="M107" s="4"/>
      <c r="P107" s="4"/>
      <c r="Q107" s="4">
        <f>SUM(Table1[[#This Row],[Ridge Road]:[Orange St.]],Table1[[#This Row],[Braves Trail]:[Winter Street]],Table1[[#This Row],[Wooded Way]:[Ridley 8"]])</f>
        <v>0</v>
      </c>
      <c r="R107" s="4"/>
    </row>
    <row r="108" spans="1:18" x14ac:dyDescent="0.25">
      <c r="A108" s="16">
        <f>Table1[[#This Row],[Date]]</f>
        <v>45391.083333333336</v>
      </c>
      <c r="B108" s="3">
        <v>45391.083333333336</v>
      </c>
      <c r="C108" s="23"/>
      <c r="D108" s="13"/>
      <c r="E108" s="4"/>
      <c r="F108" s="4"/>
      <c r="G108" s="4"/>
      <c r="H108" s="5"/>
      <c r="I108" s="4"/>
      <c r="J108" s="4"/>
      <c r="K108" s="13">
        <f t="shared" si="0"/>
        <v>0</v>
      </c>
      <c r="L108" s="4"/>
      <c r="M108" s="4"/>
      <c r="P108" s="4"/>
      <c r="Q108" s="4">
        <f>SUM(Table1[[#This Row],[Ridge Road]:[Orange St.]],Table1[[#This Row],[Braves Trail]:[Winter Street]],Table1[[#This Row],[Wooded Way]:[Ridley 8"]])</f>
        <v>0</v>
      </c>
      <c r="R108" s="4"/>
    </row>
    <row r="109" spans="1:18" x14ac:dyDescent="0.25">
      <c r="A109" s="16">
        <f>Table1[[#This Row],[Date]]</f>
        <v>45392.083333333336</v>
      </c>
      <c r="B109" s="3">
        <v>45392.083333333336</v>
      </c>
      <c r="C109" s="23"/>
      <c r="D109" s="13"/>
      <c r="E109" s="4"/>
      <c r="F109" s="4"/>
      <c r="G109" s="4"/>
      <c r="H109" s="5"/>
      <c r="I109" s="4"/>
      <c r="J109" s="4"/>
      <c r="K109" s="13">
        <f t="shared" si="0"/>
        <v>0</v>
      </c>
      <c r="L109" s="4"/>
      <c r="M109" s="4"/>
      <c r="P109" s="4"/>
      <c r="Q109" s="4">
        <f>SUM(Table1[[#This Row],[Ridge Road]:[Orange St.]],Table1[[#This Row],[Braves Trail]:[Winter Street]],Table1[[#This Row],[Wooded Way]:[Ridley 8"]])</f>
        <v>0</v>
      </c>
      <c r="R109" s="4"/>
    </row>
    <row r="110" spans="1:18" x14ac:dyDescent="0.25">
      <c r="A110" s="16">
        <f>Table1[[#This Row],[Date]]</f>
        <v>45393.083333333336</v>
      </c>
      <c r="B110" s="3">
        <v>45393.083333333336</v>
      </c>
      <c r="C110" s="23"/>
      <c r="D110" s="13"/>
      <c r="E110" s="4"/>
      <c r="F110" s="4"/>
      <c r="G110" s="4"/>
      <c r="H110" s="5"/>
      <c r="I110" s="4"/>
      <c r="J110" s="4"/>
      <c r="K110" s="13">
        <f t="shared" si="0"/>
        <v>0</v>
      </c>
      <c r="L110" s="4"/>
      <c r="M110" s="4"/>
      <c r="P110" s="4"/>
      <c r="Q110" s="4">
        <f>SUM(Table1[[#This Row],[Ridge Road]:[Orange St.]],Table1[[#This Row],[Braves Trail]:[Winter Street]],Table1[[#This Row],[Wooded Way]:[Ridley 8"]])</f>
        <v>0</v>
      </c>
      <c r="R110" s="4"/>
    </row>
    <row r="111" spans="1:18" x14ac:dyDescent="0.25">
      <c r="A111" s="16">
        <f>Table1[[#This Row],[Date]]</f>
        <v>45394.083333333336</v>
      </c>
      <c r="B111" s="3">
        <v>45394.083333333336</v>
      </c>
      <c r="C111" s="23"/>
      <c r="D111" s="13"/>
      <c r="E111" s="4"/>
      <c r="F111" s="4"/>
      <c r="G111" s="4"/>
      <c r="H111" s="5"/>
      <c r="I111" s="4"/>
      <c r="J111" s="4"/>
      <c r="K111" s="13">
        <f t="shared" si="0"/>
        <v>0</v>
      </c>
      <c r="L111" s="4"/>
      <c r="M111" s="4"/>
      <c r="P111" s="4"/>
      <c r="Q111" s="4">
        <f>SUM(Table1[[#This Row],[Ridge Road]:[Orange St.]],Table1[[#This Row],[Braves Trail]:[Winter Street]],Table1[[#This Row],[Wooded Way]:[Ridley 8"]])</f>
        <v>0</v>
      </c>
      <c r="R111" s="4"/>
    </row>
    <row r="112" spans="1:18" x14ac:dyDescent="0.25">
      <c r="A112" s="16">
        <f>Table1[[#This Row],[Date]]</f>
        <v>45395.083333333336</v>
      </c>
      <c r="B112" s="3">
        <v>45395.083333333336</v>
      </c>
      <c r="C112" s="23"/>
      <c r="D112" s="13"/>
      <c r="E112" s="4"/>
      <c r="F112" s="4"/>
      <c r="G112" s="4"/>
      <c r="H112" s="5"/>
      <c r="I112" s="4"/>
      <c r="J112" s="4"/>
      <c r="K112" s="13">
        <f t="shared" si="0"/>
        <v>0</v>
      </c>
      <c r="L112" s="4"/>
      <c r="M112" s="4"/>
      <c r="P112" s="4"/>
      <c r="Q112" s="4">
        <f>SUM(Table1[[#This Row],[Ridge Road]:[Orange St.]],Table1[[#This Row],[Braves Trail]:[Winter Street]],Table1[[#This Row],[Wooded Way]:[Ridley 8"]])</f>
        <v>0</v>
      </c>
      <c r="R112" s="4"/>
    </row>
    <row r="113" spans="1:18" x14ac:dyDescent="0.25">
      <c r="A113" s="16">
        <f>Table1[[#This Row],[Date]]</f>
        <v>45396.083333333336</v>
      </c>
      <c r="B113" s="3">
        <v>45396.083333333336</v>
      </c>
      <c r="C113" s="23"/>
      <c r="D113" s="13"/>
      <c r="E113" s="4"/>
      <c r="F113" s="4"/>
      <c r="G113" s="4"/>
      <c r="H113" s="5"/>
      <c r="I113" s="4"/>
      <c r="J113" s="4"/>
      <c r="K113" s="13">
        <f t="shared" si="0"/>
        <v>0</v>
      </c>
      <c r="L113" s="4"/>
      <c r="M113" s="4"/>
      <c r="P113" s="4"/>
      <c r="Q113" s="4">
        <f>SUM(Table1[[#This Row],[Ridge Road]:[Orange St.]],Table1[[#This Row],[Braves Trail]:[Winter Street]],Table1[[#This Row],[Wooded Way]:[Ridley 8"]])</f>
        <v>0</v>
      </c>
      <c r="R113" s="4"/>
    </row>
    <row r="114" spans="1:18" x14ac:dyDescent="0.25">
      <c r="A114" s="16">
        <f>Table1[[#This Row],[Date]]</f>
        <v>45397.083333333336</v>
      </c>
      <c r="B114" s="3">
        <v>45397.083333333336</v>
      </c>
      <c r="C114" s="23"/>
      <c r="D114" s="13"/>
      <c r="E114" s="4"/>
      <c r="F114" s="4"/>
      <c r="G114" s="4"/>
      <c r="H114" s="5"/>
      <c r="I114" s="4"/>
      <c r="J114" s="4"/>
      <c r="K114" s="13">
        <f t="shared" si="0"/>
        <v>0</v>
      </c>
      <c r="L114" s="4"/>
      <c r="M114" s="4"/>
      <c r="P114" s="4"/>
      <c r="Q114" s="4">
        <f>SUM(Table1[[#This Row],[Ridge Road]:[Orange St.]],Table1[[#This Row],[Braves Trail]:[Winter Street]],Table1[[#This Row],[Wooded Way]:[Ridley 8"]])</f>
        <v>0</v>
      </c>
      <c r="R114" s="4"/>
    </row>
    <row r="115" spans="1:18" x14ac:dyDescent="0.25">
      <c r="A115" s="16">
        <f>Table1[[#This Row],[Date]]</f>
        <v>45398.083333333336</v>
      </c>
      <c r="B115" s="3">
        <v>45398.083333333336</v>
      </c>
      <c r="C115" s="23"/>
      <c r="D115" s="13"/>
      <c r="E115" s="4"/>
      <c r="F115" s="4"/>
      <c r="G115" s="4"/>
      <c r="H115" s="5"/>
      <c r="I115" s="4"/>
      <c r="J115" s="4"/>
      <c r="K115" s="13">
        <f t="shared" si="0"/>
        <v>0</v>
      </c>
      <c r="L115" s="4"/>
      <c r="M115" s="4"/>
      <c r="P115" s="4"/>
      <c r="Q115" s="4">
        <f>SUM(Table1[[#This Row],[Ridge Road]:[Orange St.]],Table1[[#This Row],[Braves Trail]:[Winter Street]],Table1[[#This Row],[Wooded Way]:[Ridley 8"]])</f>
        <v>0</v>
      </c>
      <c r="R115" s="4"/>
    </row>
    <row r="116" spans="1:18" x14ac:dyDescent="0.25">
      <c r="A116" s="16">
        <f>Table1[[#This Row],[Date]]</f>
        <v>45399.083333333336</v>
      </c>
      <c r="B116" s="3">
        <v>45399.083333333336</v>
      </c>
      <c r="C116" s="23"/>
      <c r="D116" s="13"/>
      <c r="E116" s="4"/>
      <c r="F116" s="4"/>
      <c r="G116" s="4"/>
      <c r="H116" s="5"/>
      <c r="I116" s="4"/>
      <c r="J116" s="4"/>
      <c r="K116" s="13">
        <f t="shared" si="0"/>
        <v>0</v>
      </c>
      <c r="L116" s="4"/>
      <c r="M116" s="4"/>
      <c r="P116" s="4"/>
      <c r="Q116" s="4">
        <f>SUM(Table1[[#This Row],[Ridge Road]:[Orange St.]],Table1[[#This Row],[Braves Trail]:[Winter Street]],Table1[[#This Row],[Wooded Way]:[Ridley 8"]])</f>
        <v>0</v>
      </c>
      <c r="R116" s="4"/>
    </row>
    <row r="117" spans="1:18" x14ac:dyDescent="0.25">
      <c r="A117" s="16">
        <f>Table1[[#This Row],[Date]]</f>
        <v>45400.083333333336</v>
      </c>
      <c r="B117" s="3">
        <v>45400.083333333336</v>
      </c>
      <c r="C117" s="23"/>
      <c r="D117" s="13"/>
      <c r="E117" s="4"/>
      <c r="F117" s="4"/>
      <c r="G117" s="4"/>
      <c r="H117" s="5"/>
      <c r="I117" s="4"/>
      <c r="J117" s="4"/>
      <c r="K117" s="13">
        <f t="shared" si="0"/>
        <v>0</v>
      </c>
      <c r="L117" s="4"/>
      <c r="M117" s="4"/>
      <c r="P117" s="4"/>
      <c r="Q117" s="4">
        <f>SUM(Table1[[#This Row],[Ridge Road]:[Orange St.]],Table1[[#This Row],[Braves Trail]:[Winter Street]],Table1[[#This Row],[Wooded Way]:[Ridley 8"]])</f>
        <v>0</v>
      </c>
      <c r="R117" s="4"/>
    </row>
    <row r="118" spans="1:18" x14ac:dyDescent="0.25">
      <c r="A118" s="16">
        <f>Table1[[#This Row],[Date]]</f>
        <v>45401.083333333336</v>
      </c>
      <c r="B118" s="3">
        <v>45401.083333333336</v>
      </c>
      <c r="C118" s="23"/>
      <c r="D118" s="13"/>
      <c r="E118" s="4"/>
      <c r="F118" s="4"/>
      <c r="G118" s="4"/>
      <c r="H118" s="5"/>
      <c r="I118" s="4"/>
      <c r="J118" s="4"/>
      <c r="K118" s="13">
        <f t="shared" si="0"/>
        <v>0</v>
      </c>
      <c r="L118" s="4"/>
      <c r="M118" s="4"/>
      <c r="P118" s="4"/>
      <c r="Q118" s="4">
        <f>SUM(Table1[[#This Row],[Ridge Road]:[Orange St.]],Table1[[#This Row],[Braves Trail]:[Winter Street]],Table1[[#This Row],[Wooded Way]:[Ridley 8"]])</f>
        <v>0</v>
      </c>
      <c r="R118" s="4"/>
    </row>
    <row r="119" spans="1:18" x14ac:dyDescent="0.25">
      <c r="A119" s="16">
        <f>Table1[[#This Row],[Date]]</f>
        <v>45402.083333333336</v>
      </c>
      <c r="B119" s="3">
        <v>45402.083333333336</v>
      </c>
      <c r="C119" s="23"/>
      <c r="D119" s="13"/>
      <c r="E119" s="4"/>
      <c r="F119" s="4"/>
      <c r="G119" s="4"/>
      <c r="H119" s="5"/>
      <c r="I119" s="4"/>
      <c r="J119" s="4"/>
      <c r="K119" s="13">
        <f t="shared" si="0"/>
        <v>0</v>
      </c>
      <c r="L119" s="4"/>
      <c r="M119" s="4"/>
      <c r="P119" s="4"/>
      <c r="Q119" s="4">
        <f>SUM(Table1[[#This Row],[Ridge Road]:[Orange St.]],Table1[[#This Row],[Braves Trail]:[Winter Street]],Table1[[#This Row],[Wooded Way]:[Ridley 8"]])</f>
        <v>0</v>
      </c>
      <c r="R119" s="4"/>
    </row>
    <row r="120" spans="1:18" x14ac:dyDescent="0.25">
      <c r="A120" s="16">
        <f>Table1[[#This Row],[Date]]</f>
        <v>45403.083333333336</v>
      </c>
      <c r="B120" s="3">
        <v>45403.083333333336</v>
      </c>
      <c r="C120" s="23"/>
      <c r="D120" s="13"/>
      <c r="E120" s="4"/>
      <c r="F120" s="4"/>
      <c r="G120" s="4"/>
      <c r="H120" s="5"/>
      <c r="I120" s="4"/>
      <c r="J120" s="4"/>
      <c r="K120" s="13">
        <f t="shared" si="0"/>
        <v>0</v>
      </c>
      <c r="L120" s="4"/>
      <c r="M120" s="4"/>
      <c r="P120" s="4"/>
      <c r="Q120" s="4">
        <f>SUM(Table1[[#This Row],[Ridge Road]:[Orange St.]],Table1[[#This Row],[Braves Trail]:[Winter Street]],Table1[[#This Row],[Wooded Way]:[Ridley 8"]])</f>
        <v>0</v>
      </c>
      <c r="R120" s="4"/>
    </row>
    <row r="121" spans="1:18" x14ac:dyDescent="0.25">
      <c r="A121" s="16">
        <f>Table1[[#This Row],[Date]]</f>
        <v>45404.083333333336</v>
      </c>
      <c r="B121" s="3">
        <v>45404.083333333336</v>
      </c>
      <c r="C121" s="23"/>
      <c r="D121" s="13"/>
      <c r="E121" s="4"/>
      <c r="F121" s="4"/>
      <c r="G121" s="4"/>
      <c r="H121" s="5"/>
      <c r="I121" s="4"/>
      <c r="J121" s="4"/>
      <c r="K121" s="13">
        <f t="shared" si="0"/>
        <v>0</v>
      </c>
      <c r="L121" s="4"/>
      <c r="M121" s="4"/>
      <c r="P121" s="4"/>
      <c r="Q121" s="4">
        <f>SUM(Table1[[#This Row],[Ridge Road]:[Orange St.]],Table1[[#This Row],[Braves Trail]:[Winter Street]],Table1[[#This Row],[Wooded Way]:[Ridley 8"]])</f>
        <v>0</v>
      </c>
      <c r="R121" s="4"/>
    </row>
    <row r="122" spans="1:18" x14ac:dyDescent="0.25">
      <c r="A122" s="16">
        <f>Table1[[#This Row],[Date]]</f>
        <v>45405.083333333336</v>
      </c>
      <c r="B122" s="3">
        <v>45405.083333333336</v>
      </c>
      <c r="C122" s="23"/>
      <c r="D122" s="13"/>
      <c r="E122" s="4"/>
      <c r="F122" s="4"/>
      <c r="G122" s="4"/>
      <c r="H122" s="5"/>
      <c r="I122" s="4"/>
      <c r="J122" s="4"/>
      <c r="K122" s="13">
        <f t="shared" si="0"/>
        <v>0</v>
      </c>
      <c r="L122" s="4"/>
      <c r="M122" s="4"/>
      <c r="P122" s="4"/>
      <c r="Q122" s="4">
        <f>SUM(Table1[[#This Row],[Ridge Road]:[Orange St.]],Table1[[#This Row],[Braves Trail]:[Winter Street]],Table1[[#This Row],[Wooded Way]:[Ridley 8"]])</f>
        <v>0</v>
      </c>
      <c r="R122" s="4"/>
    </row>
    <row r="123" spans="1:18" x14ac:dyDescent="0.25">
      <c r="A123" s="16">
        <f>Table1[[#This Row],[Date]]</f>
        <v>45406.083333333336</v>
      </c>
      <c r="B123" s="3">
        <v>45406.083333333336</v>
      </c>
      <c r="C123" s="23"/>
      <c r="D123" s="13"/>
      <c r="E123" s="4"/>
      <c r="F123" s="4"/>
      <c r="G123" s="4"/>
      <c r="H123" s="5"/>
      <c r="I123" s="4"/>
      <c r="J123" s="4"/>
      <c r="K123" s="13">
        <f t="shared" si="0"/>
        <v>0</v>
      </c>
      <c r="L123" s="4"/>
      <c r="M123" s="4"/>
      <c r="P123" s="4"/>
      <c r="Q123" s="4">
        <f>SUM(Table1[[#This Row],[Ridge Road]:[Orange St.]],Table1[[#This Row],[Braves Trail]:[Winter Street]],Table1[[#This Row],[Wooded Way]:[Ridley 8"]])</f>
        <v>0</v>
      </c>
      <c r="R123" s="4"/>
    </row>
    <row r="124" spans="1:18" x14ac:dyDescent="0.25">
      <c r="A124" s="16">
        <f>Table1[[#This Row],[Date]]</f>
        <v>45407.083333333336</v>
      </c>
      <c r="B124" s="3">
        <v>45407.083333333336</v>
      </c>
      <c r="C124" s="23"/>
      <c r="D124" s="13"/>
      <c r="E124" s="4"/>
      <c r="F124" s="4"/>
      <c r="G124" s="4"/>
      <c r="H124" s="5"/>
      <c r="I124" s="4"/>
      <c r="J124" s="4"/>
      <c r="K124" s="13">
        <f t="shared" si="0"/>
        <v>0</v>
      </c>
      <c r="L124" s="4"/>
      <c r="M124" s="4"/>
      <c r="P124" s="4"/>
      <c r="Q124" s="4">
        <f>SUM(Table1[[#This Row],[Ridge Road]:[Orange St.]],Table1[[#This Row],[Braves Trail]:[Winter Street]],Table1[[#This Row],[Wooded Way]:[Ridley 8"]])</f>
        <v>0</v>
      </c>
      <c r="R124" s="4"/>
    </row>
    <row r="125" spans="1:18" x14ac:dyDescent="0.25">
      <c r="A125" s="16">
        <f>Table1[[#This Row],[Date]]</f>
        <v>45408.083333333336</v>
      </c>
      <c r="B125" s="3">
        <v>45408.083333333336</v>
      </c>
      <c r="C125" s="23"/>
      <c r="D125" s="13"/>
      <c r="E125" s="4"/>
      <c r="F125" s="4"/>
      <c r="G125" s="4"/>
      <c r="H125" s="5"/>
      <c r="I125" s="4"/>
      <c r="J125" s="4"/>
      <c r="K125" s="13">
        <f t="shared" si="0"/>
        <v>0</v>
      </c>
      <c r="L125" s="4"/>
      <c r="M125" s="4"/>
      <c r="P125" s="4"/>
      <c r="Q125" s="4">
        <f>SUM(Table1[[#This Row],[Ridge Road]:[Orange St.]],Table1[[#This Row],[Braves Trail]:[Winter Street]],Table1[[#This Row],[Wooded Way]:[Ridley 8"]])</f>
        <v>0</v>
      </c>
      <c r="R125" s="4"/>
    </row>
    <row r="126" spans="1:18" x14ac:dyDescent="0.25">
      <c r="A126" s="16">
        <f>Table1[[#This Row],[Date]]</f>
        <v>45409.083333333336</v>
      </c>
      <c r="B126" s="3">
        <v>45409.083333333336</v>
      </c>
      <c r="C126" s="23"/>
      <c r="D126" s="13"/>
      <c r="E126" s="4"/>
      <c r="F126" s="4"/>
      <c r="G126" s="4"/>
      <c r="H126" s="5"/>
      <c r="I126" s="4"/>
      <c r="J126" s="4"/>
      <c r="K126" s="13">
        <f t="shared" si="0"/>
        <v>0</v>
      </c>
      <c r="L126" s="4"/>
      <c r="M126" s="4"/>
      <c r="P126" s="4"/>
      <c r="Q126" s="4">
        <f>SUM(Table1[[#This Row],[Ridge Road]:[Orange St.]],Table1[[#This Row],[Braves Trail]:[Winter Street]],Table1[[#This Row],[Wooded Way]:[Ridley 8"]])</f>
        <v>0</v>
      </c>
      <c r="R126" s="4"/>
    </row>
    <row r="127" spans="1:18" x14ac:dyDescent="0.25">
      <c r="A127" s="16">
        <f>Table1[[#This Row],[Date]]</f>
        <v>45410.083333333336</v>
      </c>
      <c r="B127" s="3">
        <v>45410.083333333336</v>
      </c>
      <c r="C127" s="23"/>
      <c r="D127" s="13"/>
      <c r="E127" s="4"/>
      <c r="F127" s="4"/>
      <c r="G127" s="4"/>
      <c r="H127" s="5"/>
      <c r="I127" s="4"/>
      <c r="J127" s="4"/>
      <c r="K127" s="13">
        <f t="shared" si="0"/>
        <v>0</v>
      </c>
      <c r="L127" s="4"/>
      <c r="M127" s="4"/>
      <c r="P127" s="4"/>
      <c r="Q127" s="4">
        <f>SUM(Table1[[#This Row],[Ridge Road]:[Orange St.]],Table1[[#This Row],[Braves Trail]:[Winter Street]],Table1[[#This Row],[Wooded Way]:[Ridley 8"]])</f>
        <v>0</v>
      </c>
      <c r="R127" s="4"/>
    </row>
    <row r="128" spans="1:18" x14ac:dyDescent="0.25">
      <c r="A128" s="16">
        <f>Table1[[#This Row],[Date]]</f>
        <v>45411.083333333336</v>
      </c>
      <c r="B128" s="3">
        <v>45411.083333333336</v>
      </c>
      <c r="C128" s="23"/>
      <c r="D128" s="13"/>
      <c r="E128" s="4"/>
      <c r="F128" s="4"/>
      <c r="G128" s="4"/>
      <c r="H128" s="5"/>
      <c r="I128" s="4"/>
      <c r="J128" s="4"/>
      <c r="K128" s="13">
        <f t="shared" si="0"/>
        <v>0</v>
      </c>
      <c r="L128" s="4"/>
      <c r="M128" s="4"/>
      <c r="P128" s="4"/>
      <c r="Q128" s="4">
        <f>SUM(Table1[[#This Row],[Ridge Road]:[Orange St.]],Table1[[#This Row],[Braves Trail]:[Winter Street]],Table1[[#This Row],[Wooded Way]:[Ridley 8"]])</f>
        <v>0</v>
      </c>
      <c r="R128" s="4"/>
    </row>
    <row r="129" spans="1:18" x14ac:dyDescent="0.25">
      <c r="A129" s="16">
        <f>Table1[[#This Row],[Date]]</f>
        <v>45412.083333333336</v>
      </c>
      <c r="B129" s="3">
        <v>45412.083333333336</v>
      </c>
      <c r="C129" s="23"/>
      <c r="D129" s="13"/>
      <c r="E129" s="4"/>
      <c r="F129" s="4"/>
      <c r="G129" s="4"/>
      <c r="H129" s="5"/>
      <c r="I129" s="4"/>
      <c r="J129" s="4"/>
      <c r="K129" s="13">
        <f t="shared" si="0"/>
        <v>0</v>
      </c>
      <c r="L129" s="4"/>
      <c r="M129" s="4"/>
      <c r="P129" s="4"/>
      <c r="Q129" s="4">
        <f>SUM(Table1[[#This Row],[Ridge Road]:[Orange St.]],Table1[[#This Row],[Braves Trail]:[Winter Street]],Table1[[#This Row],[Wooded Way]:[Ridley 8"]])</f>
        <v>0</v>
      </c>
      <c r="R129" s="4"/>
    </row>
    <row r="130" spans="1:18" x14ac:dyDescent="0.25">
      <c r="A130" s="16">
        <f>Table1[[#This Row],[Date]]</f>
        <v>45413.083333333336</v>
      </c>
      <c r="B130" s="3">
        <v>45413.083333333336</v>
      </c>
      <c r="C130" s="23"/>
      <c r="D130" s="13"/>
      <c r="E130" s="4"/>
      <c r="F130" s="4"/>
      <c r="G130" s="4"/>
      <c r="H130" s="5"/>
      <c r="I130" s="4"/>
      <c r="J130" s="4"/>
      <c r="K130" s="13">
        <f t="shared" si="0"/>
        <v>0</v>
      </c>
      <c r="L130" s="4"/>
      <c r="M130" s="4"/>
      <c r="P130" s="4"/>
      <c r="Q130" s="4">
        <f>SUM(Table1[[#This Row],[Ridge Road]:[Orange St.]],Table1[[#This Row],[Braves Trail]:[Winter Street]],Table1[[#This Row],[Wooded Way]:[Ridley 8"]])</f>
        <v>0</v>
      </c>
      <c r="R130" s="4"/>
    </row>
    <row r="131" spans="1:18" x14ac:dyDescent="0.25">
      <c r="A131" s="16">
        <f>Table1[[#This Row],[Date]]</f>
        <v>45414.083333333336</v>
      </c>
      <c r="B131" s="3">
        <v>45414.083333333336</v>
      </c>
      <c r="C131" s="23"/>
      <c r="D131" s="13"/>
      <c r="E131" s="4"/>
      <c r="F131" s="4"/>
      <c r="G131" s="4"/>
      <c r="H131" s="5"/>
      <c r="I131" s="4"/>
      <c r="J131" s="4"/>
      <c r="K131" s="13">
        <f t="shared" si="0"/>
        <v>0</v>
      </c>
      <c r="L131" s="4"/>
      <c r="M131" s="4"/>
      <c r="P131" s="4"/>
      <c r="Q131" s="4">
        <f>SUM(Table1[[#This Row],[Ridge Road]:[Orange St.]],Table1[[#This Row],[Braves Trail]:[Winter Street]],Table1[[#This Row],[Wooded Way]:[Ridley 8"]])</f>
        <v>0</v>
      </c>
      <c r="R131" s="4"/>
    </row>
    <row r="132" spans="1:18" x14ac:dyDescent="0.25">
      <c r="A132" s="16">
        <f>Table1[[#This Row],[Date]]</f>
        <v>45415.083333333336</v>
      </c>
      <c r="B132" s="3">
        <v>45415.083333333336</v>
      </c>
      <c r="C132" s="23"/>
      <c r="D132" s="13"/>
      <c r="E132" s="4"/>
      <c r="F132" s="4"/>
      <c r="G132" s="4"/>
      <c r="H132" s="5"/>
      <c r="I132" s="4"/>
      <c r="J132" s="4"/>
      <c r="K132" s="13">
        <f t="shared" si="0"/>
        <v>0</v>
      </c>
      <c r="L132" s="4"/>
      <c r="M132" s="4"/>
      <c r="P132" s="4"/>
      <c r="Q132" s="4">
        <f>SUM(Table1[[#This Row],[Ridge Road]:[Orange St.]],Table1[[#This Row],[Braves Trail]:[Winter Street]],Table1[[#This Row],[Wooded Way]:[Ridley 8"]])</f>
        <v>0</v>
      </c>
      <c r="R132" s="4"/>
    </row>
    <row r="133" spans="1:18" x14ac:dyDescent="0.25">
      <c r="A133" s="16">
        <f>Table1[[#This Row],[Date]]</f>
        <v>45416.083333333336</v>
      </c>
      <c r="B133" s="3">
        <v>45416.083333333336</v>
      </c>
      <c r="C133" s="23"/>
      <c r="D133" s="13"/>
      <c r="E133" s="4"/>
      <c r="F133" s="4"/>
      <c r="G133" s="4"/>
      <c r="H133" s="5"/>
      <c r="I133" s="4"/>
      <c r="J133" s="4"/>
      <c r="K133" s="13">
        <f t="shared" si="0"/>
        <v>0</v>
      </c>
      <c r="L133" s="4"/>
      <c r="M133" s="4"/>
      <c r="P133" s="4"/>
      <c r="Q133" s="4">
        <f>SUM(Table1[[#This Row],[Ridge Road]:[Orange St.]],Table1[[#This Row],[Braves Trail]:[Winter Street]],Table1[[#This Row],[Wooded Way]:[Ridley 8"]])</f>
        <v>0</v>
      </c>
      <c r="R133" s="4"/>
    </row>
    <row r="134" spans="1:18" x14ac:dyDescent="0.25">
      <c r="A134" s="16">
        <f>Table1[[#This Row],[Date]]</f>
        <v>45417.083333333336</v>
      </c>
      <c r="B134" s="3">
        <v>45417.083333333336</v>
      </c>
      <c r="C134" s="23"/>
      <c r="D134" s="13"/>
      <c r="E134" s="4"/>
      <c r="F134" s="4"/>
      <c r="G134" s="4"/>
      <c r="H134" s="5"/>
      <c r="I134" s="4"/>
      <c r="J134" s="4"/>
      <c r="K134" s="13">
        <f t="shared" si="0"/>
        <v>0</v>
      </c>
      <c r="L134" s="4"/>
      <c r="M134" s="4"/>
      <c r="P134" s="4"/>
      <c r="Q134" s="4">
        <f>SUM(Table1[[#This Row],[Ridge Road]:[Orange St.]],Table1[[#This Row],[Braves Trail]:[Winter Street]],Table1[[#This Row],[Wooded Way]:[Ridley 8"]])</f>
        <v>0</v>
      </c>
      <c r="R134" s="4"/>
    </row>
    <row r="135" spans="1:18" x14ac:dyDescent="0.25">
      <c r="A135" s="16">
        <f>Table1[[#This Row],[Date]]</f>
        <v>45418.083333333336</v>
      </c>
      <c r="B135" s="3">
        <v>45418.083333333336</v>
      </c>
      <c r="C135" s="23"/>
      <c r="D135" s="13"/>
      <c r="E135" s="4"/>
      <c r="F135" s="4"/>
      <c r="G135" s="4"/>
      <c r="H135" s="5"/>
      <c r="I135" s="4"/>
      <c r="J135" s="4"/>
      <c r="K135" s="13">
        <f t="shared" si="0"/>
        <v>0</v>
      </c>
      <c r="L135" s="4"/>
      <c r="M135" s="4"/>
      <c r="P135" s="4"/>
      <c r="Q135" s="4">
        <f>SUM(Table1[[#This Row],[Ridge Road]:[Orange St.]],Table1[[#This Row],[Braves Trail]:[Winter Street]],Table1[[#This Row],[Wooded Way]:[Ridley 8"]])</f>
        <v>0</v>
      </c>
      <c r="R135" s="4"/>
    </row>
    <row r="136" spans="1:18" x14ac:dyDescent="0.25">
      <c r="A136" s="16">
        <f>Table1[[#This Row],[Date]]</f>
        <v>45419.083333333336</v>
      </c>
      <c r="B136" s="3">
        <v>45419.083333333336</v>
      </c>
      <c r="C136" s="23"/>
      <c r="D136" s="13"/>
      <c r="E136" s="4"/>
      <c r="F136" s="4"/>
      <c r="G136" s="4"/>
      <c r="H136" s="5"/>
      <c r="I136" s="4"/>
      <c r="J136" s="4"/>
      <c r="K136" s="13">
        <f t="shared" si="0"/>
        <v>0</v>
      </c>
      <c r="L136" s="4"/>
      <c r="M136" s="4"/>
      <c r="P136" s="4"/>
      <c r="Q136" s="4">
        <f>SUM(Table1[[#This Row],[Ridge Road]:[Orange St.]],Table1[[#This Row],[Braves Trail]:[Winter Street]],Table1[[#This Row],[Wooded Way]:[Ridley 8"]])</f>
        <v>0</v>
      </c>
      <c r="R136" s="4"/>
    </row>
    <row r="137" spans="1:18" x14ac:dyDescent="0.25">
      <c r="A137" s="16">
        <f>Table1[[#This Row],[Date]]</f>
        <v>45420.083333333336</v>
      </c>
      <c r="B137" s="3">
        <v>45420.083333333336</v>
      </c>
      <c r="C137" s="23"/>
      <c r="D137" s="13"/>
      <c r="E137" s="4"/>
      <c r="F137" s="4"/>
      <c r="G137" s="4"/>
      <c r="H137" s="5"/>
      <c r="I137" s="4"/>
      <c r="J137" s="4"/>
      <c r="K137" s="13">
        <f t="shared" ref="K137:K200" si="1">T137*1000000</f>
        <v>0</v>
      </c>
      <c r="L137" s="4"/>
      <c r="M137" s="4"/>
      <c r="P137" s="4"/>
      <c r="Q137" s="4">
        <f>SUM(Table1[[#This Row],[Ridge Road]:[Orange St.]],Table1[[#This Row],[Braves Trail]:[Winter Street]],Table1[[#This Row],[Wooded Way]:[Ridley 8"]])</f>
        <v>0</v>
      </c>
      <c r="R137" s="4"/>
    </row>
    <row r="138" spans="1:18" x14ac:dyDescent="0.25">
      <c r="A138" s="16">
        <f>Table1[[#This Row],[Date]]</f>
        <v>45421.083333333336</v>
      </c>
      <c r="B138" s="3">
        <v>45421.083333333336</v>
      </c>
      <c r="C138" s="23"/>
      <c r="D138" s="13"/>
      <c r="E138" s="4"/>
      <c r="F138" s="4"/>
      <c r="G138" s="4"/>
      <c r="H138" s="5"/>
      <c r="I138" s="4"/>
      <c r="J138" s="4"/>
      <c r="K138" s="13">
        <f t="shared" si="1"/>
        <v>0</v>
      </c>
      <c r="L138" s="4"/>
      <c r="M138" s="4"/>
      <c r="P138" s="4"/>
      <c r="Q138" s="4">
        <f>SUM(Table1[[#This Row],[Ridge Road]:[Orange St.]],Table1[[#This Row],[Braves Trail]:[Winter Street]],Table1[[#This Row],[Wooded Way]:[Ridley 8"]])</f>
        <v>0</v>
      </c>
      <c r="R138" s="4"/>
    </row>
    <row r="139" spans="1:18" x14ac:dyDescent="0.25">
      <c r="A139" s="16">
        <f>Table1[[#This Row],[Date]]</f>
        <v>45422.083333333336</v>
      </c>
      <c r="B139" s="3">
        <v>45422.083333333336</v>
      </c>
      <c r="C139" s="23"/>
      <c r="D139" s="13"/>
      <c r="E139" s="4"/>
      <c r="F139" s="4"/>
      <c r="G139" s="4"/>
      <c r="H139" s="5"/>
      <c r="I139" s="4"/>
      <c r="J139" s="4"/>
      <c r="K139" s="13">
        <f t="shared" si="1"/>
        <v>0</v>
      </c>
      <c r="L139" s="4"/>
      <c r="M139" s="4"/>
      <c r="P139" s="4"/>
      <c r="Q139" s="4">
        <f>SUM(Table1[[#This Row],[Ridge Road]:[Orange St.]],Table1[[#This Row],[Braves Trail]:[Winter Street]],Table1[[#This Row],[Wooded Way]:[Ridley 8"]])</f>
        <v>0</v>
      </c>
      <c r="R139" s="4"/>
    </row>
    <row r="140" spans="1:18" x14ac:dyDescent="0.25">
      <c r="A140" s="16">
        <f>Table1[[#This Row],[Date]]</f>
        <v>45423.083333333336</v>
      </c>
      <c r="B140" s="3">
        <v>45423.083333333336</v>
      </c>
      <c r="C140" s="23"/>
      <c r="D140" s="13"/>
      <c r="E140" s="4"/>
      <c r="F140" s="4"/>
      <c r="G140" s="4"/>
      <c r="H140" s="5"/>
      <c r="I140" s="4"/>
      <c r="J140" s="4"/>
      <c r="K140" s="13">
        <f t="shared" si="1"/>
        <v>0</v>
      </c>
      <c r="L140" s="4"/>
      <c r="M140" s="4"/>
      <c r="P140" s="4"/>
      <c r="Q140" s="4">
        <f>SUM(Table1[[#This Row],[Ridge Road]:[Orange St.]],Table1[[#This Row],[Braves Trail]:[Winter Street]],Table1[[#This Row],[Wooded Way]:[Ridley 8"]])</f>
        <v>0</v>
      </c>
      <c r="R140" s="4"/>
    </row>
    <row r="141" spans="1:18" x14ac:dyDescent="0.25">
      <c r="A141" s="16">
        <f>Table1[[#This Row],[Date]]</f>
        <v>45424.083333333336</v>
      </c>
      <c r="B141" s="3">
        <v>45424.083333333336</v>
      </c>
      <c r="C141" s="23"/>
      <c r="D141" s="13"/>
      <c r="E141" s="4"/>
      <c r="F141" s="4"/>
      <c r="G141" s="4"/>
      <c r="H141" s="5"/>
      <c r="I141" s="4"/>
      <c r="J141" s="4"/>
      <c r="K141" s="13">
        <f t="shared" si="1"/>
        <v>0</v>
      </c>
      <c r="L141" s="4"/>
      <c r="M141" s="4"/>
      <c r="P141" s="4"/>
      <c r="Q141" s="4">
        <f>SUM(Table1[[#This Row],[Ridge Road]:[Orange St.]],Table1[[#This Row],[Braves Trail]:[Winter Street]],Table1[[#This Row],[Wooded Way]:[Ridley 8"]])</f>
        <v>0</v>
      </c>
      <c r="R141" s="4"/>
    </row>
    <row r="142" spans="1:18" x14ac:dyDescent="0.25">
      <c r="A142" s="16">
        <f>Table1[[#This Row],[Date]]</f>
        <v>45425.083333333336</v>
      </c>
      <c r="B142" s="3">
        <v>45425.083333333336</v>
      </c>
      <c r="C142" s="23"/>
      <c r="D142" s="13"/>
      <c r="E142" s="4"/>
      <c r="F142" s="4"/>
      <c r="G142" s="4"/>
      <c r="H142" s="5"/>
      <c r="I142" s="4"/>
      <c r="J142" s="4"/>
      <c r="K142" s="13">
        <f t="shared" si="1"/>
        <v>0</v>
      </c>
      <c r="L142" s="4"/>
      <c r="M142" s="4"/>
      <c r="P142" s="4"/>
      <c r="Q142" s="4">
        <f>SUM(Table1[[#This Row],[Ridge Road]:[Orange St.]],Table1[[#This Row],[Braves Trail]:[Winter Street]],Table1[[#This Row],[Wooded Way]:[Ridley 8"]])</f>
        <v>0</v>
      </c>
      <c r="R142" s="4"/>
    </row>
    <row r="143" spans="1:18" x14ac:dyDescent="0.25">
      <c r="A143" s="16">
        <f>Table1[[#This Row],[Date]]</f>
        <v>45426.083333333336</v>
      </c>
      <c r="B143" s="3">
        <v>45426.083333333336</v>
      </c>
      <c r="C143" s="23"/>
      <c r="D143" s="13"/>
      <c r="E143" s="4"/>
      <c r="F143" s="4"/>
      <c r="G143" s="4"/>
      <c r="H143" s="5"/>
      <c r="I143" s="4"/>
      <c r="J143" s="4"/>
      <c r="K143" s="13">
        <f t="shared" si="1"/>
        <v>0</v>
      </c>
      <c r="L143" s="4"/>
      <c r="M143" s="4"/>
      <c r="P143" s="4"/>
      <c r="Q143" s="4">
        <f>SUM(Table1[[#This Row],[Ridge Road]:[Orange St.]],Table1[[#This Row],[Braves Trail]:[Winter Street]],Table1[[#This Row],[Wooded Way]:[Ridley 8"]])</f>
        <v>0</v>
      </c>
      <c r="R143" s="4"/>
    </row>
    <row r="144" spans="1:18" x14ac:dyDescent="0.25">
      <c r="A144" s="16">
        <f>Table1[[#This Row],[Date]]</f>
        <v>45427.083333333336</v>
      </c>
      <c r="B144" s="3">
        <v>45427.083333333336</v>
      </c>
      <c r="C144" s="23"/>
      <c r="D144" s="13"/>
      <c r="E144" s="4"/>
      <c r="F144" s="4"/>
      <c r="G144" s="4"/>
      <c r="H144" s="5"/>
      <c r="I144" s="4"/>
      <c r="J144" s="4"/>
      <c r="K144" s="13">
        <f t="shared" si="1"/>
        <v>0</v>
      </c>
      <c r="L144" s="4"/>
      <c r="M144" s="4"/>
      <c r="P144" s="4"/>
      <c r="Q144" s="4">
        <f>SUM(Table1[[#This Row],[Ridge Road]:[Orange St.]],Table1[[#This Row],[Braves Trail]:[Winter Street]],Table1[[#This Row],[Wooded Way]:[Ridley 8"]])</f>
        <v>0</v>
      </c>
      <c r="R144" s="4"/>
    </row>
    <row r="145" spans="1:18" x14ac:dyDescent="0.25">
      <c r="A145" s="16">
        <f>Table1[[#This Row],[Date]]</f>
        <v>45428.083333333336</v>
      </c>
      <c r="B145" s="3">
        <v>45428.083333333336</v>
      </c>
      <c r="C145" s="23"/>
      <c r="D145" s="13"/>
      <c r="E145" s="4"/>
      <c r="F145" s="4"/>
      <c r="G145" s="4"/>
      <c r="H145" s="5"/>
      <c r="I145" s="4"/>
      <c r="J145" s="4"/>
      <c r="K145" s="13">
        <f t="shared" si="1"/>
        <v>0</v>
      </c>
      <c r="L145" s="4"/>
      <c r="M145" s="4"/>
      <c r="P145" s="4"/>
      <c r="Q145" s="4">
        <f>SUM(Table1[[#This Row],[Ridge Road]:[Orange St.]],Table1[[#This Row],[Braves Trail]:[Winter Street]],Table1[[#This Row],[Wooded Way]:[Ridley 8"]])</f>
        <v>0</v>
      </c>
      <c r="R145" s="4"/>
    </row>
    <row r="146" spans="1:18" x14ac:dyDescent="0.25">
      <c r="A146" s="16">
        <f>Table1[[#This Row],[Date]]</f>
        <v>45429.083333333336</v>
      </c>
      <c r="B146" s="3">
        <v>45429.083333333336</v>
      </c>
      <c r="C146" s="23"/>
      <c r="D146" s="13"/>
      <c r="E146" s="4"/>
      <c r="F146" s="4"/>
      <c r="G146" s="4"/>
      <c r="H146" s="5"/>
      <c r="I146" s="4"/>
      <c r="J146" s="4"/>
      <c r="K146" s="13">
        <f t="shared" si="1"/>
        <v>0</v>
      </c>
      <c r="L146" s="4"/>
      <c r="M146" s="4"/>
      <c r="P146" s="4"/>
      <c r="Q146" s="4">
        <f>SUM(Table1[[#This Row],[Ridge Road]:[Orange St.]],Table1[[#This Row],[Braves Trail]:[Winter Street]],Table1[[#This Row],[Wooded Way]:[Ridley 8"]])</f>
        <v>0</v>
      </c>
      <c r="R146" s="4"/>
    </row>
    <row r="147" spans="1:18" x14ac:dyDescent="0.25">
      <c r="A147" s="16">
        <f>Table1[[#This Row],[Date]]</f>
        <v>45430.083333333336</v>
      </c>
      <c r="B147" s="3">
        <v>45430.083333333336</v>
      </c>
      <c r="C147" s="23"/>
      <c r="D147" s="13"/>
      <c r="E147" s="4"/>
      <c r="F147" s="4"/>
      <c r="G147" s="4"/>
      <c r="H147" s="5"/>
      <c r="I147" s="4"/>
      <c r="J147" s="4"/>
      <c r="K147" s="13">
        <f t="shared" si="1"/>
        <v>0</v>
      </c>
      <c r="L147" s="4"/>
      <c r="M147" s="4"/>
      <c r="P147" s="4"/>
      <c r="Q147" s="4">
        <f>SUM(Table1[[#This Row],[Ridge Road]:[Orange St.]],Table1[[#This Row],[Braves Trail]:[Winter Street]],Table1[[#This Row],[Wooded Way]:[Ridley 8"]])</f>
        <v>0</v>
      </c>
      <c r="R147" s="4"/>
    </row>
    <row r="148" spans="1:18" x14ac:dyDescent="0.25">
      <c r="A148" s="16">
        <f>Table1[[#This Row],[Date]]</f>
        <v>45431.083333333336</v>
      </c>
      <c r="B148" s="3">
        <v>45431.083333333336</v>
      </c>
      <c r="C148" s="23"/>
      <c r="D148" s="13"/>
      <c r="E148" s="4"/>
      <c r="F148" s="4"/>
      <c r="G148" s="4"/>
      <c r="H148" s="5"/>
      <c r="I148" s="4"/>
      <c r="J148" s="4"/>
      <c r="K148" s="13">
        <f t="shared" si="1"/>
        <v>0</v>
      </c>
      <c r="L148" s="4"/>
      <c r="M148" s="4"/>
      <c r="P148" s="4"/>
      <c r="Q148" s="4">
        <f>SUM(Table1[[#This Row],[Ridge Road]:[Orange St.]],Table1[[#This Row],[Braves Trail]:[Winter Street]],Table1[[#This Row],[Wooded Way]:[Ridley 8"]])</f>
        <v>0</v>
      </c>
      <c r="R148" s="4"/>
    </row>
    <row r="149" spans="1:18" x14ac:dyDescent="0.25">
      <c r="A149" s="16">
        <f>Table1[[#This Row],[Date]]</f>
        <v>45432.083333333336</v>
      </c>
      <c r="B149" s="3">
        <v>45432.083333333336</v>
      </c>
      <c r="C149" s="23"/>
      <c r="D149" s="13"/>
      <c r="E149" s="4"/>
      <c r="F149" s="4"/>
      <c r="G149" s="4"/>
      <c r="H149" s="5"/>
      <c r="I149" s="4"/>
      <c r="J149" s="4"/>
      <c r="K149" s="13">
        <f t="shared" si="1"/>
        <v>0</v>
      </c>
      <c r="L149" s="4"/>
      <c r="M149" s="4"/>
      <c r="P149" s="4"/>
      <c r="Q149" s="4">
        <f>SUM(Table1[[#This Row],[Ridge Road]:[Orange St.]],Table1[[#This Row],[Braves Trail]:[Winter Street]],Table1[[#This Row],[Wooded Way]:[Ridley 8"]])</f>
        <v>0</v>
      </c>
      <c r="R149" s="4"/>
    </row>
    <row r="150" spans="1:18" x14ac:dyDescent="0.25">
      <c r="A150" s="16">
        <f>Table1[[#This Row],[Date]]</f>
        <v>45433.083333333336</v>
      </c>
      <c r="B150" s="3">
        <v>45433.083333333336</v>
      </c>
      <c r="C150" s="23"/>
      <c r="D150" s="13"/>
      <c r="E150" s="4"/>
      <c r="F150" s="4"/>
      <c r="G150" s="4"/>
      <c r="H150" s="5"/>
      <c r="I150" s="4"/>
      <c r="J150" s="4"/>
      <c r="K150" s="13">
        <f t="shared" si="1"/>
        <v>0</v>
      </c>
      <c r="L150" s="4"/>
      <c r="M150" s="4"/>
      <c r="P150" s="4"/>
      <c r="Q150" s="4">
        <f>SUM(Table1[[#This Row],[Ridge Road]:[Orange St.]],Table1[[#This Row],[Braves Trail]:[Winter Street]],Table1[[#This Row],[Wooded Way]:[Ridley 8"]])</f>
        <v>0</v>
      </c>
      <c r="R150" s="4"/>
    </row>
    <row r="151" spans="1:18" x14ac:dyDescent="0.25">
      <c r="A151" s="16">
        <f>Table1[[#This Row],[Date]]</f>
        <v>45434.083333333336</v>
      </c>
      <c r="B151" s="3">
        <v>45434.083333333336</v>
      </c>
      <c r="C151" s="23"/>
      <c r="D151" s="13"/>
      <c r="E151" s="4"/>
      <c r="F151" s="4"/>
      <c r="G151" s="4"/>
      <c r="H151" s="5"/>
      <c r="I151" s="4"/>
      <c r="J151" s="4"/>
      <c r="K151" s="13">
        <f t="shared" si="1"/>
        <v>0</v>
      </c>
      <c r="L151" s="4"/>
      <c r="M151" s="4"/>
      <c r="P151" s="4"/>
      <c r="Q151" s="4">
        <f>SUM(Table1[[#This Row],[Ridge Road]:[Orange St.]],Table1[[#This Row],[Braves Trail]:[Winter Street]],Table1[[#This Row],[Wooded Way]:[Ridley 8"]])</f>
        <v>0</v>
      </c>
      <c r="R151" s="4"/>
    </row>
    <row r="152" spans="1:18" x14ac:dyDescent="0.25">
      <c r="A152" s="16">
        <f>Table1[[#This Row],[Date]]</f>
        <v>45435.083333333336</v>
      </c>
      <c r="B152" s="3">
        <v>45435.083333333336</v>
      </c>
      <c r="C152" s="23"/>
      <c r="D152" s="13"/>
      <c r="E152" s="4"/>
      <c r="F152" s="4"/>
      <c r="G152" s="4"/>
      <c r="H152" s="5"/>
      <c r="I152" s="4"/>
      <c r="J152" s="4"/>
      <c r="K152" s="13">
        <f t="shared" si="1"/>
        <v>0</v>
      </c>
      <c r="L152" s="4"/>
      <c r="M152" s="4"/>
      <c r="P152" s="4"/>
      <c r="Q152" s="4">
        <f>SUM(Table1[[#This Row],[Ridge Road]:[Orange St.]],Table1[[#This Row],[Braves Trail]:[Winter Street]],Table1[[#This Row],[Wooded Way]:[Ridley 8"]])</f>
        <v>0</v>
      </c>
      <c r="R152" s="4"/>
    </row>
    <row r="153" spans="1:18" x14ac:dyDescent="0.25">
      <c r="A153" s="16">
        <f>Table1[[#This Row],[Date]]</f>
        <v>45436.083333333336</v>
      </c>
      <c r="B153" s="3">
        <v>45436.083333333336</v>
      </c>
      <c r="C153" s="23"/>
      <c r="D153" s="13"/>
      <c r="E153" s="4"/>
      <c r="F153" s="4"/>
      <c r="G153" s="4"/>
      <c r="H153" s="5"/>
      <c r="I153" s="4"/>
      <c r="J153" s="4"/>
      <c r="K153" s="13">
        <f t="shared" si="1"/>
        <v>0</v>
      </c>
      <c r="L153" s="4"/>
      <c r="M153" s="4"/>
      <c r="P153" s="4"/>
      <c r="Q153" s="4">
        <f>SUM(Table1[[#This Row],[Ridge Road]:[Orange St.]],Table1[[#This Row],[Braves Trail]:[Winter Street]],Table1[[#This Row],[Wooded Way]:[Ridley 8"]])</f>
        <v>0</v>
      </c>
      <c r="R153" s="4"/>
    </row>
    <row r="154" spans="1:18" x14ac:dyDescent="0.25">
      <c r="A154" s="16">
        <f>Table1[[#This Row],[Date]]</f>
        <v>45437.083333333336</v>
      </c>
      <c r="B154" s="3">
        <v>45437.083333333336</v>
      </c>
      <c r="C154" s="23"/>
      <c r="D154" s="13"/>
      <c r="E154" s="4"/>
      <c r="F154" s="4"/>
      <c r="G154" s="4"/>
      <c r="H154" s="5"/>
      <c r="I154" s="4"/>
      <c r="J154" s="4"/>
      <c r="K154" s="13">
        <f t="shared" si="1"/>
        <v>0</v>
      </c>
      <c r="L154" s="4"/>
      <c r="M154" s="4"/>
      <c r="P154" s="4"/>
      <c r="Q154" s="4">
        <f>SUM(Table1[[#This Row],[Ridge Road]:[Orange St.]],Table1[[#This Row],[Braves Trail]:[Winter Street]],Table1[[#This Row],[Wooded Way]:[Ridley 8"]])</f>
        <v>0</v>
      </c>
      <c r="R154" s="4"/>
    </row>
    <row r="155" spans="1:18" x14ac:dyDescent="0.25">
      <c r="A155" s="16">
        <f>Table1[[#This Row],[Date]]</f>
        <v>45438.083333333336</v>
      </c>
      <c r="B155" s="3">
        <v>45438.083333333336</v>
      </c>
      <c r="C155" s="23"/>
      <c r="D155" s="13"/>
      <c r="E155" s="4"/>
      <c r="F155" s="4"/>
      <c r="G155" s="4"/>
      <c r="H155" s="5"/>
      <c r="I155" s="4"/>
      <c r="J155" s="4"/>
      <c r="K155" s="13">
        <f t="shared" si="1"/>
        <v>0</v>
      </c>
      <c r="L155" s="4"/>
      <c r="M155" s="4"/>
      <c r="P155" s="4"/>
      <c r="Q155" s="4">
        <f>SUM(Table1[[#This Row],[Ridge Road]:[Orange St.]],Table1[[#This Row],[Braves Trail]:[Winter Street]],Table1[[#This Row],[Wooded Way]:[Ridley 8"]])</f>
        <v>0</v>
      </c>
      <c r="R155" s="4"/>
    </row>
    <row r="156" spans="1:18" x14ac:dyDescent="0.25">
      <c r="A156" s="16">
        <f>Table1[[#This Row],[Date]]</f>
        <v>45439.083333333336</v>
      </c>
      <c r="B156" s="3">
        <v>45439.083333333336</v>
      </c>
      <c r="C156" s="23"/>
      <c r="D156" s="13"/>
      <c r="E156" s="4"/>
      <c r="F156" s="4"/>
      <c r="G156" s="4"/>
      <c r="H156" s="5"/>
      <c r="I156" s="4"/>
      <c r="J156" s="4"/>
      <c r="K156" s="13">
        <f t="shared" si="1"/>
        <v>0</v>
      </c>
      <c r="L156" s="4"/>
      <c r="M156" s="4"/>
      <c r="P156" s="4"/>
      <c r="Q156" s="4">
        <f>SUM(Table1[[#This Row],[Ridge Road]:[Orange St.]],Table1[[#This Row],[Braves Trail]:[Winter Street]],Table1[[#This Row],[Wooded Way]:[Ridley 8"]])</f>
        <v>0</v>
      </c>
      <c r="R156" s="4"/>
    </row>
    <row r="157" spans="1:18" x14ac:dyDescent="0.25">
      <c r="A157" s="16">
        <f>Table1[[#This Row],[Date]]</f>
        <v>45440.083333333336</v>
      </c>
      <c r="B157" s="3">
        <v>45440.083333333336</v>
      </c>
      <c r="C157" s="23"/>
      <c r="D157" s="13"/>
      <c r="E157" s="4"/>
      <c r="F157" s="4"/>
      <c r="G157" s="4"/>
      <c r="H157" s="5"/>
      <c r="I157" s="4"/>
      <c r="J157" s="4"/>
      <c r="K157" s="13">
        <f t="shared" si="1"/>
        <v>0</v>
      </c>
      <c r="L157" s="4"/>
      <c r="M157" s="4"/>
      <c r="P157" s="4"/>
      <c r="Q157" s="4">
        <f>SUM(Table1[[#This Row],[Ridge Road]:[Orange St.]],Table1[[#This Row],[Braves Trail]:[Winter Street]],Table1[[#This Row],[Wooded Way]:[Ridley 8"]])</f>
        <v>0</v>
      </c>
      <c r="R157" s="4"/>
    </row>
    <row r="158" spans="1:18" x14ac:dyDescent="0.25">
      <c r="A158" s="16">
        <f>Table1[[#This Row],[Date]]</f>
        <v>45441.083333333336</v>
      </c>
      <c r="B158" s="3">
        <v>45441.083333333336</v>
      </c>
      <c r="C158" s="23"/>
      <c r="D158" s="13"/>
      <c r="E158" s="4"/>
      <c r="F158" s="4"/>
      <c r="G158" s="4"/>
      <c r="H158" s="5"/>
      <c r="I158" s="4"/>
      <c r="J158" s="4"/>
      <c r="K158" s="13">
        <f t="shared" si="1"/>
        <v>0</v>
      </c>
      <c r="L158" s="4"/>
      <c r="M158" s="4"/>
      <c r="P158" s="4"/>
      <c r="Q158" s="4">
        <f>SUM(Table1[[#This Row],[Ridge Road]:[Orange St.]],Table1[[#This Row],[Braves Trail]:[Winter Street]],Table1[[#This Row],[Wooded Way]:[Ridley 8"]])</f>
        <v>0</v>
      </c>
      <c r="R158" s="4"/>
    </row>
    <row r="159" spans="1:18" x14ac:dyDescent="0.25">
      <c r="A159" s="16">
        <f>Table1[[#This Row],[Date]]</f>
        <v>45442.083333333336</v>
      </c>
      <c r="B159" s="3">
        <v>45442.083333333336</v>
      </c>
      <c r="C159" s="23"/>
      <c r="D159" s="13"/>
      <c r="E159" s="4"/>
      <c r="F159" s="4"/>
      <c r="G159" s="4"/>
      <c r="H159" s="5"/>
      <c r="I159" s="4"/>
      <c r="J159" s="4"/>
      <c r="K159" s="13">
        <f t="shared" si="1"/>
        <v>0</v>
      </c>
      <c r="L159" s="4"/>
      <c r="M159" s="4"/>
      <c r="P159" s="4"/>
      <c r="Q159" s="4">
        <f>SUM(Table1[[#This Row],[Ridge Road]:[Orange St.]],Table1[[#This Row],[Braves Trail]:[Winter Street]],Table1[[#This Row],[Wooded Way]:[Ridley 8"]])</f>
        <v>0</v>
      </c>
      <c r="R159" s="4"/>
    </row>
    <row r="160" spans="1:18" x14ac:dyDescent="0.25">
      <c r="A160" s="16">
        <f>Table1[[#This Row],[Date]]</f>
        <v>45443.083333333336</v>
      </c>
      <c r="B160" s="3">
        <v>45443.083333333336</v>
      </c>
      <c r="C160" s="23"/>
      <c r="D160" s="13"/>
      <c r="E160" s="4"/>
      <c r="F160" s="4"/>
      <c r="G160" s="4"/>
      <c r="H160" s="5"/>
      <c r="I160" s="4"/>
      <c r="J160" s="4"/>
      <c r="K160" s="13">
        <f t="shared" si="1"/>
        <v>0</v>
      </c>
      <c r="L160" s="4"/>
      <c r="M160" s="4"/>
      <c r="P160" s="4"/>
      <c r="Q160" s="4">
        <f>SUM(Table1[[#This Row],[Ridge Road]:[Orange St.]],Table1[[#This Row],[Braves Trail]:[Winter Street]],Table1[[#This Row],[Wooded Way]:[Ridley 8"]])</f>
        <v>0</v>
      </c>
      <c r="R160" s="4"/>
    </row>
    <row r="161" spans="1:18" x14ac:dyDescent="0.25">
      <c r="A161" s="16">
        <f>Table1[[#This Row],[Date]]</f>
        <v>45444.083333333336</v>
      </c>
      <c r="B161" s="3">
        <v>45444.083333333336</v>
      </c>
      <c r="C161" s="23"/>
      <c r="D161" s="13"/>
      <c r="E161" s="4"/>
      <c r="F161" s="4"/>
      <c r="G161" s="4"/>
      <c r="H161" s="5"/>
      <c r="I161" s="4"/>
      <c r="J161" s="4"/>
      <c r="K161" s="13">
        <f t="shared" si="1"/>
        <v>0</v>
      </c>
      <c r="L161" s="4"/>
      <c r="M161" s="4"/>
      <c r="P161" s="4"/>
      <c r="Q161" s="4">
        <f>SUM(Table1[[#This Row],[Ridge Road]:[Orange St.]],Table1[[#This Row],[Braves Trail]:[Winter Street]],Table1[[#This Row],[Wooded Way]:[Ridley 8"]])</f>
        <v>0</v>
      </c>
      <c r="R161" s="4"/>
    </row>
    <row r="162" spans="1:18" x14ac:dyDescent="0.25">
      <c r="A162" s="16">
        <f>Table1[[#This Row],[Date]]</f>
        <v>45445.083333333336</v>
      </c>
      <c r="B162" s="3">
        <v>45445.083333333336</v>
      </c>
      <c r="C162" s="23"/>
      <c r="D162" s="13"/>
      <c r="E162" s="4"/>
      <c r="F162" s="4"/>
      <c r="G162" s="4"/>
      <c r="H162" s="5"/>
      <c r="I162" s="4"/>
      <c r="J162" s="4"/>
      <c r="K162" s="13">
        <f t="shared" si="1"/>
        <v>0</v>
      </c>
      <c r="L162" s="4"/>
      <c r="M162" s="4"/>
      <c r="P162" s="4"/>
      <c r="Q162" s="4">
        <f>SUM(Table1[[#This Row],[Ridge Road]:[Orange St.]],Table1[[#This Row],[Braves Trail]:[Winter Street]],Table1[[#This Row],[Wooded Way]:[Ridley 8"]])</f>
        <v>0</v>
      </c>
      <c r="R162" s="4"/>
    </row>
    <row r="163" spans="1:18" x14ac:dyDescent="0.25">
      <c r="A163" s="16">
        <f>Table1[[#This Row],[Date]]</f>
        <v>45446.083333333336</v>
      </c>
      <c r="B163" s="3">
        <v>45446.083333333336</v>
      </c>
      <c r="C163" s="23"/>
      <c r="D163" s="13"/>
      <c r="E163" s="4"/>
      <c r="F163" s="4"/>
      <c r="G163" s="4"/>
      <c r="H163" s="5"/>
      <c r="I163" s="4"/>
      <c r="J163" s="4"/>
      <c r="K163" s="13">
        <f t="shared" si="1"/>
        <v>0</v>
      </c>
      <c r="L163" s="4"/>
      <c r="M163" s="4"/>
      <c r="P163" s="4"/>
      <c r="Q163" s="4">
        <f>SUM(Table1[[#This Row],[Ridge Road]:[Orange St.]],Table1[[#This Row],[Braves Trail]:[Winter Street]],Table1[[#This Row],[Wooded Way]:[Ridley 8"]])</f>
        <v>0</v>
      </c>
      <c r="R163" s="4"/>
    </row>
    <row r="164" spans="1:18" x14ac:dyDescent="0.25">
      <c r="A164" s="16">
        <f>Table1[[#This Row],[Date]]</f>
        <v>45447.083333333336</v>
      </c>
      <c r="B164" s="3">
        <v>45447.083333333336</v>
      </c>
      <c r="C164" s="23"/>
      <c r="D164" s="13"/>
      <c r="E164" s="4"/>
      <c r="F164" s="4"/>
      <c r="G164" s="4"/>
      <c r="H164" s="5"/>
      <c r="I164" s="4"/>
      <c r="J164" s="4"/>
      <c r="K164" s="13">
        <f t="shared" si="1"/>
        <v>0</v>
      </c>
      <c r="L164" s="4"/>
      <c r="M164" s="4"/>
      <c r="P164" s="4"/>
      <c r="Q164" s="4">
        <f>SUM(Table1[[#This Row],[Ridge Road]:[Orange St.]],Table1[[#This Row],[Braves Trail]:[Winter Street]],Table1[[#This Row],[Wooded Way]:[Ridley 8"]])</f>
        <v>0</v>
      </c>
      <c r="R164" s="4"/>
    </row>
    <row r="165" spans="1:18" x14ac:dyDescent="0.25">
      <c r="A165" s="16">
        <f>Table1[[#This Row],[Date]]</f>
        <v>45448.083333333336</v>
      </c>
      <c r="B165" s="3">
        <v>45448.083333333336</v>
      </c>
      <c r="C165" s="23"/>
      <c r="D165" s="13"/>
      <c r="E165" s="4"/>
      <c r="F165" s="4"/>
      <c r="G165" s="4"/>
      <c r="H165" s="5"/>
      <c r="I165" s="4"/>
      <c r="J165" s="4"/>
      <c r="K165" s="13">
        <f t="shared" si="1"/>
        <v>0</v>
      </c>
      <c r="L165" s="4"/>
      <c r="M165" s="4"/>
      <c r="P165" s="4"/>
      <c r="Q165" s="4">
        <f>SUM(Table1[[#This Row],[Ridge Road]:[Orange St.]],Table1[[#This Row],[Braves Trail]:[Winter Street]],Table1[[#This Row],[Wooded Way]:[Ridley 8"]])</f>
        <v>0</v>
      </c>
      <c r="R165" s="4"/>
    </row>
    <row r="166" spans="1:18" x14ac:dyDescent="0.25">
      <c r="A166" s="16">
        <f>Table1[[#This Row],[Date]]</f>
        <v>45449.083333333336</v>
      </c>
      <c r="B166" s="3">
        <v>45449.083333333336</v>
      </c>
      <c r="C166" s="23"/>
      <c r="D166" s="13"/>
      <c r="E166" s="4"/>
      <c r="F166" s="4"/>
      <c r="G166" s="4"/>
      <c r="H166" s="5"/>
      <c r="I166" s="4"/>
      <c r="J166" s="4"/>
      <c r="K166" s="13">
        <f t="shared" si="1"/>
        <v>0</v>
      </c>
      <c r="L166" s="4"/>
      <c r="M166" s="4"/>
      <c r="P166" s="4"/>
      <c r="Q166" s="4">
        <f>SUM(Table1[[#This Row],[Ridge Road]:[Orange St.]],Table1[[#This Row],[Braves Trail]:[Winter Street]],Table1[[#This Row],[Wooded Way]:[Ridley 8"]])</f>
        <v>0</v>
      </c>
      <c r="R166" s="4"/>
    </row>
    <row r="167" spans="1:18" x14ac:dyDescent="0.25">
      <c r="A167" s="16">
        <f>Table1[[#This Row],[Date]]</f>
        <v>45450.083333333336</v>
      </c>
      <c r="B167" s="3">
        <v>45450.083333333336</v>
      </c>
      <c r="C167" s="23"/>
      <c r="D167" s="13"/>
      <c r="E167" s="4"/>
      <c r="F167" s="4"/>
      <c r="G167" s="4"/>
      <c r="H167" s="5"/>
      <c r="I167" s="4"/>
      <c r="J167" s="4"/>
      <c r="K167" s="13">
        <f t="shared" si="1"/>
        <v>0</v>
      </c>
      <c r="L167" s="4"/>
      <c r="M167" s="4"/>
      <c r="P167" s="4"/>
      <c r="Q167" s="4">
        <f>SUM(Table1[[#This Row],[Ridge Road]:[Orange St.]],Table1[[#This Row],[Braves Trail]:[Winter Street]],Table1[[#This Row],[Wooded Way]:[Ridley 8"]])</f>
        <v>0</v>
      </c>
      <c r="R167" s="4"/>
    </row>
    <row r="168" spans="1:18" x14ac:dyDescent="0.25">
      <c r="A168" s="16">
        <f>Table1[[#This Row],[Date]]</f>
        <v>45451.083333333336</v>
      </c>
      <c r="B168" s="3">
        <v>45451.083333333336</v>
      </c>
      <c r="C168" s="23"/>
      <c r="D168" s="13"/>
      <c r="E168" s="4"/>
      <c r="F168" s="4"/>
      <c r="G168" s="4"/>
      <c r="H168" s="5"/>
      <c r="I168" s="4"/>
      <c r="J168" s="4"/>
      <c r="K168" s="13">
        <f t="shared" si="1"/>
        <v>0</v>
      </c>
      <c r="L168" s="4"/>
      <c r="M168" s="4"/>
      <c r="P168" s="4"/>
      <c r="Q168" s="4">
        <f>SUM(Table1[[#This Row],[Ridge Road]:[Orange St.]],Table1[[#This Row],[Braves Trail]:[Winter Street]],Table1[[#This Row],[Wooded Way]:[Ridley 8"]])</f>
        <v>0</v>
      </c>
      <c r="R168" s="4"/>
    </row>
    <row r="169" spans="1:18" x14ac:dyDescent="0.25">
      <c r="A169" s="16">
        <f>Table1[[#This Row],[Date]]</f>
        <v>45452.083333333336</v>
      </c>
      <c r="B169" s="3">
        <v>45452.083333333336</v>
      </c>
      <c r="C169" s="23"/>
      <c r="D169" s="13"/>
      <c r="E169" s="4"/>
      <c r="F169" s="4"/>
      <c r="G169" s="4"/>
      <c r="H169" s="5"/>
      <c r="I169" s="4"/>
      <c r="J169" s="4"/>
      <c r="K169" s="13">
        <f t="shared" si="1"/>
        <v>0</v>
      </c>
      <c r="L169" s="4"/>
      <c r="M169" s="4"/>
      <c r="P169" s="4"/>
      <c r="Q169" s="4">
        <f>SUM(Table1[[#This Row],[Ridge Road]:[Orange St.]],Table1[[#This Row],[Braves Trail]:[Winter Street]],Table1[[#This Row],[Wooded Way]:[Ridley 8"]])</f>
        <v>0</v>
      </c>
      <c r="R169" s="4"/>
    </row>
    <row r="170" spans="1:18" x14ac:dyDescent="0.25">
      <c r="A170" s="16">
        <f>Table1[[#This Row],[Date]]</f>
        <v>45453.083333333336</v>
      </c>
      <c r="B170" s="3">
        <v>45453.083333333336</v>
      </c>
      <c r="C170" s="23"/>
      <c r="D170" s="13"/>
      <c r="E170" s="4"/>
      <c r="F170" s="4"/>
      <c r="G170" s="4"/>
      <c r="H170" s="5"/>
      <c r="I170" s="4"/>
      <c r="J170" s="4"/>
      <c r="K170" s="13">
        <f t="shared" si="1"/>
        <v>0</v>
      </c>
      <c r="L170" s="4"/>
      <c r="M170" s="4"/>
      <c r="P170" s="4"/>
      <c r="Q170" s="4">
        <f>SUM(Table1[[#This Row],[Ridge Road]:[Orange St.]],Table1[[#This Row],[Braves Trail]:[Winter Street]],Table1[[#This Row],[Wooded Way]:[Ridley 8"]])</f>
        <v>0</v>
      </c>
      <c r="R170" s="4"/>
    </row>
    <row r="171" spans="1:18" x14ac:dyDescent="0.25">
      <c r="A171" s="16">
        <f>Table1[[#This Row],[Date]]</f>
        <v>45454.083333333336</v>
      </c>
      <c r="B171" s="3">
        <v>45454.083333333336</v>
      </c>
      <c r="C171" s="23"/>
      <c r="D171" s="13"/>
      <c r="E171" s="4"/>
      <c r="F171" s="4"/>
      <c r="G171" s="4"/>
      <c r="H171" s="5"/>
      <c r="I171" s="4"/>
      <c r="J171" s="4"/>
      <c r="K171" s="13">
        <f t="shared" si="1"/>
        <v>0</v>
      </c>
      <c r="L171" s="4"/>
      <c r="M171" s="4"/>
      <c r="P171" s="4"/>
      <c r="Q171" s="4">
        <f>SUM(Table1[[#This Row],[Ridge Road]:[Orange St.]],Table1[[#This Row],[Braves Trail]:[Winter Street]],Table1[[#This Row],[Wooded Way]:[Ridley 8"]])</f>
        <v>0</v>
      </c>
      <c r="R171" s="4"/>
    </row>
    <row r="172" spans="1:18" x14ac:dyDescent="0.25">
      <c r="A172" s="16">
        <f>Table1[[#This Row],[Date]]</f>
        <v>45455.083333333336</v>
      </c>
      <c r="B172" s="3">
        <v>45455.083333333336</v>
      </c>
      <c r="C172" s="23"/>
      <c r="D172" s="13"/>
      <c r="E172" s="4"/>
      <c r="F172" s="4"/>
      <c r="G172" s="4"/>
      <c r="H172" s="5"/>
      <c r="I172" s="4"/>
      <c r="J172" s="4"/>
      <c r="K172" s="13">
        <f t="shared" si="1"/>
        <v>0</v>
      </c>
      <c r="L172" s="4"/>
      <c r="M172" s="4"/>
      <c r="P172" s="4"/>
      <c r="Q172" s="4">
        <f>SUM(Table1[[#This Row],[Ridge Road]:[Orange St.]],Table1[[#This Row],[Braves Trail]:[Winter Street]],Table1[[#This Row],[Wooded Way]:[Ridley 8"]])</f>
        <v>0</v>
      </c>
      <c r="R172" s="4"/>
    </row>
    <row r="173" spans="1:18" x14ac:dyDescent="0.25">
      <c r="A173" s="16">
        <f>Table1[[#This Row],[Date]]</f>
        <v>45456.083333333336</v>
      </c>
      <c r="B173" s="3">
        <v>45456.083333333336</v>
      </c>
      <c r="C173" s="23"/>
      <c r="D173" s="13"/>
      <c r="E173" s="4"/>
      <c r="F173" s="4"/>
      <c r="G173" s="4"/>
      <c r="H173" s="5"/>
      <c r="I173" s="4"/>
      <c r="J173" s="4"/>
      <c r="K173" s="13">
        <f t="shared" si="1"/>
        <v>0</v>
      </c>
      <c r="L173" s="4"/>
      <c r="M173" s="4"/>
      <c r="P173" s="4"/>
      <c r="Q173" s="4">
        <f>SUM(Table1[[#This Row],[Ridge Road]:[Orange St.]],Table1[[#This Row],[Braves Trail]:[Winter Street]],Table1[[#This Row],[Wooded Way]:[Ridley 8"]])</f>
        <v>0</v>
      </c>
      <c r="R173" s="4"/>
    </row>
    <row r="174" spans="1:18" x14ac:dyDescent="0.25">
      <c r="A174" s="16">
        <f>Table1[[#This Row],[Date]]</f>
        <v>45457.083333333336</v>
      </c>
      <c r="B174" s="3">
        <v>45457.083333333336</v>
      </c>
      <c r="C174" s="23"/>
      <c r="D174" s="13"/>
      <c r="E174" s="4"/>
      <c r="F174" s="4"/>
      <c r="G174" s="4"/>
      <c r="H174" s="5"/>
      <c r="I174" s="4"/>
      <c r="J174" s="4"/>
      <c r="K174" s="13">
        <f t="shared" si="1"/>
        <v>0</v>
      </c>
      <c r="L174" s="4"/>
      <c r="M174" s="4"/>
      <c r="P174" s="4"/>
      <c r="Q174" s="4">
        <f>SUM(Table1[[#This Row],[Ridge Road]:[Orange St.]],Table1[[#This Row],[Braves Trail]:[Winter Street]],Table1[[#This Row],[Wooded Way]:[Ridley 8"]])</f>
        <v>0</v>
      </c>
      <c r="R174" s="4"/>
    </row>
    <row r="175" spans="1:18" x14ac:dyDescent="0.25">
      <c r="A175" s="16">
        <f>Table1[[#This Row],[Date]]</f>
        <v>45458.083333333336</v>
      </c>
      <c r="B175" s="3">
        <v>45458.083333333336</v>
      </c>
      <c r="C175" s="23"/>
      <c r="D175" s="13"/>
      <c r="E175" s="4"/>
      <c r="F175" s="4"/>
      <c r="G175" s="4"/>
      <c r="H175" s="5"/>
      <c r="I175" s="4"/>
      <c r="J175" s="4"/>
      <c r="K175" s="13">
        <f t="shared" si="1"/>
        <v>0</v>
      </c>
      <c r="L175" s="4"/>
      <c r="M175" s="4"/>
      <c r="P175" s="4"/>
      <c r="Q175" s="4">
        <f>SUM(Table1[[#This Row],[Ridge Road]:[Orange St.]],Table1[[#This Row],[Braves Trail]:[Winter Street]],Table1[[#This Row],[Wooded Way]:[Ridley 8"]])</f>
        <v>0</v>
      </c>
      <c r="R175" s="4"/>
    </row>
    <row r="176" spans="1:18" x14ac:dyDescent="0.25">
      <c r="A176" s="16">
        <f>Table1[[#This Row],[Date]]</f>
        <v>45459.083333333336</v>
      </c>
      <c r="B176" s="3">
        <v>45459.083333333336</v>
      </c>
      <c r="C176" s="23"/>
      <c r="D176" s="13"/>
      <c r="E176" s="4"/>
      <c r="F176" s="4"/>
      <c r="G176" s="4"/>
      <c r="H176" s="5"/>
      <c r="I176" s="4"/>
      <c r="J176" s="4"/>
      <c r="K176" s="13">
        <f t="shared" si="1"/>
        <v>0</v>
      </c>
      <c r="L176" s="4"/>
      <c r="M176" s="4"/>
      <c r="P176" s="4"/>
      <c r="Q176" s="4">
        <f>SUM(Table1[[#This Row],[Ridge Road]:[Orange St.]],Table1[[#This Row],[Braves Trail]:[Winter Street]],Table1[[#This Row],[Wooded Way]:[Ridley 8"]])</f>
        <v>0</v>
      </c>
      <c r="R176" s="4"/>
    </row>
    <row r="177" spans="1:18" x14ac:dyDescent="0.25">
      <c r="A177" s="16">
        <f>Table1[[#This Row],[Date]]</f>
        <v>45460.083333333336</v>
      </c>
      <c r="B177" s="3">
        <v>45460.083333333336</v>
      </c>
      <c r="C177" s="23"/>
      <c r="D177" s="13"/>
      <c r="E177" s="4"/>
      <c r="F177" s="4"/>
      <c r="G177" s="4"/>
      <c r="H177" s="5"/>
      <c r="I177" s="4"/>
      <c r="J177" s="4"/>
      <c r="K177" s="13">
        <f t="shared" si="1"/>
        <v>0</v>
      </c>
      <c r="L177" s="4"/>
      <c r="M177" s="4"/>
      <c r="P177" s="4"/>
      <c r="Q177" s="4">
        <f>SUM(Table1[[#This Row],[Ridge Road]:[Orange St.]],Table1[[#This Row],[Braves Trail]:[Winter Street]],Table1[[#This Row],[Wooded Way]:[Ridley 8"]])</f>
        <v>0</v>
      </c>
      <c r="R177" s="4"/>
    </row>
    <row r="178" spans="1:18" x14ac:dyDescent="0.25">
      <c r="A178" s="16">
        <f>Table1[[#This Row],[Date]]</f>
        <v>45461.083333333336</v>
      </c>
      <c r="B178" s="3">
        <v>45461.083333333336</v>
      </c>
      <c r="C178" s="23"/>
      <c r="D178" s="13"/>
      <c r="E178" s="4"/>
      <c r="F178" s="4"/>
      <c r="G178" s="4"/>
      <c r="H178" s="5"/>
      <c r="I178" s="4"/>
      <c r="J178" s="4"/>
      <c r="K178" s="13">
        <f t="shared" si="1"/>
        <v>0</v>
      </c>
      <c r="L178" s="4"/>
      <c r="M178" s="4"/>
      <c r="P178" s="4"/>
      <c r="Q178" s="4">
        <f>SUM(Table1[[#This Row],[Ridge Road]:[Orange St.]],Table1[[#This Row],[Braves Trail]:[Winter Street]],Table1[[#This Row],[Wooded Way]:[Ridley 8"]])</f>
        <v>0</v>
      </c>
      <c r="R178" s="4"/>
    </row>
    <row r="179" spans="1:18" x14ac:dyDescent="0.25">
      <c r="A179" s="16">
        <f>Table1[[#This Row],[Date]]</f>
        <v>45462.083333333336</v>
      </c>
      <c r="B179" s="3">
        <v>45462.083333333336</v>
      </c>
      <c r="C179" s="23"/>
      <c r="D179" s="13"/>
      <c r="E179" s="4"/>
      <c r="F179" s="4"/>
      <c r="G179" s="4"/>
      <c r="H179" s="5"/>
      <c r="I179" s="4"/>
      <c r="J179" s="4"/>
      <c r="K179" s="13">
        <f t="shared" si="1"/>
        <v>0</v>
      </c>
      <c r="L179" s="4"/>
      <c r="M179" s="4"/>
      <c r="P179" s="4"/>
      <c r="Q179" s="4">
        <f>SUM(Table1[[#This Row],[Ridge Road]:[Orange St.]],Table1[[#This Row],[Braves Trail]:[Winter Street]],Table1[[#This Row],[Wooded Way]:[Ridley 8"]])</f>
        <v>0</v>
      </c>
      <c r="R179" s="4"/>
    </row>
    <row r="180" spans="1:18" x14ac:dyDescent="0.25">
      <c r="A180" s="16">
        <f>Table1[[#This Row],[Date]]</f>
        <v>45463.083333333336</v>
      </c>
      <c r="B180" s="3">
        <v>45463.083333333336</v>
      </c>
      <c r="C180" s="23"/>
      <c r="D180" s="13"/>
      <c r="E180" s="4"/>
      <c r="F180" s="4"/>
      <c r="G180" s="4"/>
      <c r="H180" s="5"/>
      <c r="I180" s="4"/>
      <c r="J180" s="4"/>
      <c r="K180" s="13">
        <f t="shared" si="1"/>
        <v>0</v>
      </c>
      <c r="L180" s="4"/>
      <c r="M180" s="4"/>
      <c r="P180" s="4"/>
      <c r="Q180" s="4">
        <f>SUM(Table1[[#This Row],[Ridge Road]:[Orange St.]],Table1[[#This Row],[Braves Trail]:[Winter Street]],Table1[[#This Row],[Wooded Way]:[Ridley 8"]])</f>
        <v>0</v>
      </c>
      <c r="R180" s="4"/>
    </row>
    <row r="181" spans="1:18" x14ac:dyDescent="0.25">
      <c r="A181" s="16">
        <f>Table1[[#This Row],[Date]]</f>
        <v>45464.083333333336</v>
      </c>
      <c r="B181" s="3">
        <v>45464.083333333336</v>
      </c>
      <c r="C181" s="23"/>
      <c r="D181" s="13"/>
      <c r="E181" s="4"/>
      <c r="F181" s="4"/>
      <c r="G181" s="4"/>
      <c r="H181" s="5"/>
      <c r="I181" s="4"/>
      <c r="J181" s="4"/>
      <c r="K181" s="13">
        <f t="shared" si="1"/>
        <v>0</v>
      </c>
      <c r="L181" s="4"/>
      <c r="M181" s="4"/>
      <c r="P181" s="4"/>
      <c r="Q181" s="4">
        <f>SUM(Table1[[#This Row],[Ridge Road]:[Orange St.]],Table1[[#This Row],[Braves Trail]:[Winter Street]],Table1[[#This Row],[Wooded Way]:[Ridley 8"]])</f>
        <v>0</v>
      </c>
      <c r="R181" s="4"/>
    </row>
    <row r="182" spans="1:18" x14ac:dyDescent="0.25">
      <c r="A182" s="16">
        <f>Table1[[#This Row],[Date]]</f>
        <v>45465.083333333336</v>
      </c>
      <c r="B182" s="3">
        <v>45465.083333333336</v>
      </c>
      <c r="C182" s="23"/>
      <c r="D182" s="13"/>
      <c r="E182" s="4"/>
      <c r="F182" s="4"/>
      <c r="G182" s="4"/>
      <c r="H182" s="5"/>
      <c r="I182" s="4"/>
      <c r="J182" s="4"/>
      <c r="K182" s="13">
        <f t="shared" si="1"/>
        <v>0</v>
      </c>
      <c r="L182" s="4"/>
      <c r="M182" s="4"/>
      <c r="P182" s="4"/>
      <c r="Q182" s="4">
        <f>SUM(Table1[[#This Row],[Ridge Road]:[Orange St.]],Table1[[#This Row],[Braves Trail]:[Winter Street]],Table1[[#This Row],[Wooded Way]:[Ridley 8"]])</f>
        <v>0</v>
      </c>
      <c r="R182" s="4"/>
    </row>
    <row r="183" spans="1:18" x14ac:dyDescent="0.25">
      <c r="A183" s="16">
        <f>Table1[[#This Row],[Date]]</f>
        <v>45466.083333333336</v>
      </c>
      <c r="B183" s="3">
        <v>45466.083333333336</v>
      </c>
      <c r="C183" s="23"/>
      <c r="D183" s="13"/>
      <c r="E183" s="4"/>
      <c r="F183" s="4"/>
      <c r="G183" s="4"/>
      <c r="H183" s="5"/>
      <c r="I183" s="4"/>
      <c r="J183" s="4"/>
      <c r="K183" s="13">
        <f t="shared" si="1"/>
        <v>0</v>
      </c>
      <c r="L183" s="4"/>
      <c r="M183" s="4"/>
      <c r="P183" s="4"/>
      <c r="Q183" s="4">
        <f>SUM(Table1[[#This Row],[Ridge Road]:[Orange St.]],Table1[[#This Row],[Braves Trail]:[Winter Street]],Table1[[#This Row],[Wooded Way]:[Ridley 8"]])</f>
        <v>0</v>
      </c>
      <c r="R183" s="4"/>
    </row>
    <row r="184" spans="1:18" x14ac:dyDescent="0.25">
      <c r="A184" s="16">
        <f>Table1[[#This Row],[Date]]</f>
        <v>45467.083333333336</v>
      </c>
      <c r="B184" s="3">
        <v>45467.083333333336</v>
      </c>
      <c r="C184" s="23"/>
      <c r="D184" s="13"/>
      <c r="E184" s="4"/>
      <c r="F184" s="4"/>
      <c r="G184" s="4"/>
      <c r="H184" s="5"/>
      <c r="I184" s="4"/>
      <c r="J184" s="4"/>
      <c r="K184" s="13">
        <f t="shared" si="1"/>
        <v>0</v>
      </c>
      <c r="L184" s="4"/>
      <c r="M184" s="4"/>
      <c r="P184" s="4"/>
      <c r="Q184" s="4">
        <f>SUM(Table1[[#This Row],[Ridge Road]:[Orange St.]],Table1[[#This Row],[Braves Trail]:[Winter Street]],Table1[[#This Row],[Wooded Way]:[Ridley 8"]])</f>
        <v>0</v>
      </c>
      <c r="R184" s="4"/>
    </row>
    <row r="185" spans="1:18" x14ac:dyDescent="0.25">
      <c r="A185" s="16">
        <f>Table1[[#This Row],[Date]]</f>
        <v>45468.083333333336</v>
      </c>
      <c r="B185" s="3">
        <v>45468.083333333336</v>
      </c>
      <c r="C185" s="23"/>
      <c r="D185" s="13"/>
      <c r="E185" s="4"/>
      <c r="F185" s="4"/>
      <c r="G185" s="4"/>
      <c r="H185" s="5"/>
      <c r="I185" s="4"/>
      <c r="J185" s="4"/>
      <c r="K185" s="13">
        <f t="shared" si="1"/>
        <v>0</v>
      </c>
      <c r="L185" s="4"/>
      <c r="M185" s="4"/>
      <c r="P185" s="4"/>
      <c r="Q185" s="4">
        <f>SUM(Table1[[#This Row],[Ridge Road]:[Orange St.]],Table1[[#This Row],[Braves Trail]:[Winter Street]],Table1[[#This Row],[Wooded Way]:[Ridley 8"]])</f>
        <v>0</v>
      </c>
      <c r="R185" s="4"/>
    </row>
    <row r="186" spans="1:18" x14ac:dyDescent="0.25">
      <c r="A186" s="16">
        <f>Table1[[#This Row],[Date]]</f>
        <v>45469.083333333336</v>
      </c>
      <c r="B186" s="3">
        <v>45469.083333333336</v>
      </c>
      <c r="C186" s="23"/>
      <c r="D186" s="13"/>
      <c r="E186" s="4"/>
      <c r="F186" s="4"/>
      <c r="G186" s="4"/>
      <c r="H186" s="5"/>
      <c r="I186" s="4"/>
      <c r="J186" s="4"/>
      <c r="K186" s="13">
        <f t="shared" si="1"/>
        <v>0</v>
      </c>
      <c r="L186" s="4"/>
      <c r="M186" s="4"/>
      <c r="P186" s="4"/>
      <c r="Q186" s="4">
        <f>SUM(Table1[[#This Row],[Ridge Road]:[Orange St.]],Table1[[#This Row],[Braves Trail]:[Winter Street]],Table1[[#This Row],[Wooded Way]:[Ridley 8"]])</f>
        <v>0</v>
      </c>
      <c r="R186" s="4"/>
    </row>
    <row r="187" spans="1:18" x14ac:dyDescent="0.25">
      <c r="A187" s="16">
        <f>Table1[[#This Row],[Date]]</f>
        <v>45470.083333333336</v>
      </c>
      <c r="B187" s="3">
        <v>45470.083333333336</v>
      </c>
      <c r="C187" s="23"/>
      <c r="D187" s="13"/>
      <c r="E187" s="4"/>
      <c r="F187" s="4"/>
      <c r="G187" s="4"/>
      <c r="H187" s="5"/>
      <c r="I187" s="4"/>
      <c r="J187" s="4"/>
      <c r="K187" s="13">
        <f t="shared" si="1"/>
        <v>0</v>
      </c>
      <c r="L187" s="4"/>
      <c r="M187" s="4"/>
      <c r="P187" s="4"/>
      <c r="Q187" s="4">
        <f>SUM(Table1[[#This Row],[Ridge Road]:[Orange St.]],Table1[[#This Row],[Braves Trail]:[Winter Street]],Table1[[#This Row],[Wooded Way]:[Ridley 8"]])</f>
        <v>0</v>
      </c>
      <c r="R187" s="4"/>
    </row>
    <row r="188" spans="1:18" x14ac:dyDescent="0.25">
      <c r="A188" s="16">
        <f>Table1[[#This Row],[Date]]</f>
        <v>45471.083333333336</v>
      </c>
      <c r="B188" s="3">
        <v>45471.083333333336</v>
      </c>
      <c r="C188" s="23"/>
      <c r="D188" s="13"/>
      <c r="E188" s="4"/>
      <c r="F188" s="4"/>
      <c r="G188" s="4"/>
      <c r="H188" s="5"/>
      <c r="I188" s="4"/>
      <c r="J188" s="4"/>
      <c r="K188" s="13">
        <f t="shared" si="1"/>
        <v>0</v>
      </c>
      <c r="L188" s="4"/>
      <c r="M188" s="4"/>
      <c r="P188" s="4"/>
      <c r="Q188" s="4">
        <f>SUM(Table1[[#This Row],[Ridge Road]:[Orange St.]],Table1[[#This Row],[Braves Trail]:[Winter Street]],Table1[[#This Row],[Wooded Way]:[Ridley 8"]])</f>
        <v>0</v>
      </c>
      <c r="R188" s="4"/>
    </row>
    <row r="189" spans="1:18" x14ac:dyDescent="0.25">
      <c r="A189" s="16">
        <f>Table1[[#This Row],[Date]]</f>
        <v>45472.083333333336</v>
      </c>
      <c r="B189" s="3">
        <v>45472.083333333336</v>
      </c>
      <c r="C189" s="23"/>
      <c r="D189" s="13"/>
      <c r="E189" s="4"/>
      <c r="F189" s="4"/>
      <c r="G189" s="4"/>
      <c r="H189" s="5"/>
      <c r="I189" s="4"/>
      <c r="J189" s="4"/>
      <c r="K189" s="13">
        <f t="shared" si="1"/>
        <v>0</v>
      </c>
      <c r="L189" s="4"/>
      <c r="M189" s="4"/>
      <c r="P189" s="4"/>
      <c r="Q189" s="4">
        <f>SUM(Table1[[#This Row],[Ridge Road]:[Orange St.]],Table1[[#This Row],[Braves Trail]:[Winter Street]],Table1[[#This Row],[Wooded Way]:[Ridley 8"]])</f>
        <v>0</v>
      </c>
      <c r="R189" s="4"/>
    </row>
    <row r="190" spans="1:18" x14ac:dyDescent="0.25">
      <c r="A190" s="16">
        <f>Table1[[#This Row],[Date]]</f>
        <v>45473.083333333336</v>
      </c>
      <c r="B190" s="3">
        <v>45473.083333333336</v>
      </c>
      <c r="C190" s="23"/>
      <c r="D190" s="13"/>
      <c r="E190" s="4"/>
      <c r="F190" s="4"/>
      <c r="G190" s="4"/>
      <c r="H190" s="5"/>
      <c r="I190" s="4"/>
      <c r="J190" s="4"/>
      <c r="K190" s="13">
        <f t="shared" si="1"/>
        <v>0</v>
      </c>
      <c r="L190" s="4"/>
      <c r="M190" s="4"/>
      <c r="P190" s="4"/>
      <c r="Q190" s="4">
        <f>SUM(Table1[[#This Row],[Ridge Road]:[Orange St.]],Table1[[#This Row],[Braves Trail]:[Winter Street]],Table1[[#This Row],[Wooded Way]:[Ridley 8"]])</f>
        <v>0</v>
      </c>
      <c r="R190" s="4"/>
    </row>
    <row r="191" spans="1:18" x14ac:dyDescent="0.25">
      <c r="A191" s="16">
        <f>Table1[[#This Row],[Date]]</f>
        <v>45474.083333333336</v>
      </c>
      <c r="B191" s="3">
        <v>45474.083333333336</v>
      </c>
      <c r="C191" s="23"/>
      <c r="D191" s="13"/>
      <c r="E191" s="4"/>
      <c r="F191" s="4"/>
      <c r="G191" s="4"/>
      <c r="H191" s="5"/>
      <c r="I191" s="4"/>
      <c r="J191" s="4"/>
      <c r="K191" s="13">
        <f t="shared" si="1"/>
        <v>0</v>
      </c>
      <c r="L191" s="4"/>
      <c r="M191" s="4"/>
      <c r="P191" s="4"/>
      <c r="Q191" s="4">
        <f>SUM(Table1[[#This Row],[Ridge Road]:[Orange St.]],Table1[[#This Row],[Braves Trail]:[Winter Street]],Table1[[#This Row],[Wooded Way]:[Ridley 8"]])</f>
        <v>0</v>
      </c>
      <c r="R191" s="4"/>
    </row>
    <row r="192" spans="1:18" x14ac:dyDescent="0.25">
      <c r="A192" s="16">
        <f>Table1[[#This Row],[Date]]</f>
        <v>45475.083333333336</v>
      </c>
      <c r="B192" s="3">
        <v>45475.083333333336</v>
      </c>
      <c r="C192" s="23"/>
      <c r="D192" s="13"/>
      <c r="E192" s="4"/>
      <c r="F192" s="4"/>
      <c r="G192" s="4"/>
      <c r="H192" s="5"/>
      <c r="I192" s="4"/>
      <c r="J192" s="4"/>
      <c r="K192" s="13">
        <f t="shared" si="1"/>
        <v>0</v>
      </c>
      <c r="L192" s="4"/>
      <c r="M192" s="4"/>
      <c r="P192" s="4"/>
      <c r="Q192" s="4">
        <f>SUM(Table1[[#This Row],[Ridge Road]:[Orange St.]],Table1[[#This Row],[Braves Trail]:[Winter Street]],Table1[[#This Row],[Wooded Way]:[Ridley 8"]])</f>
        <v>0</v>
      </c>
      <c r="R192" s="4"/>
    </row>
    <row r="193" spans="1:18" x14ac:dyDescent="0.25">
      <c r="A193" s="16">
        <f>Table1[[#This Row],[Date]]</f>
        <v>45476.083333333336</v>
      </c>
      <c r="B193" s="3">
        <v>45476.083333333336</v>
      </c>
      <c r="C193" s="23"/>
      <c r="D193" s="13"/>
      <c r="E193" s="4"/>
      <c r="F193" s="4"/>
      <c r="G193" s="4"/>
      <c r="H193" s="5"/>
      <c r="I193" s="4"/>
      <c r="J193" s="4"/>
      <c r="K193" s="13">
        <f t="shared" si="1"/>
        <v>0</v>
      </c>
      <c r="L193" s="4"/>
      <c r="M193" s="4"/>
      <c r="P193" s="4"/>
      <c r="Q193" s="4">
        <f>SUM(Table1[[#This Row],[Ridge Road]:[Orange St.]],Table1[[#This Row],[Braves Trail]:[Winter Street]],Table1[[#This Row],[Wooded Way]:[Ridley 8"]])</f>
        <v>0</v>
      </c>
      <c r="R193" s="4"/>
    </row>
    <row r="194" spans="1:18" x14ac:dyDescent="0.25">
      <c r="A194" s="16">
        <f>Table1[[#This Row],[Date]]</f>
        <v>45477.083333333336</v>
      </c>
      <c r="B194" s="3">
        <v>45477.083333333336</v>
      </c>
      <c r="C194" s="23"/>
      <c r="D194" s="13"/>
      <c r="E194" s="4"/>
      <c r="F194" s="4"/>
      <c r="G194" s="4"/>
      <c r="H194" s="5"/>
      <c r="I194" s="4"/>
      <c r="J194" s="4"/>
      <c r="K194" s="13">
        <f t="shared" si="1"/>
        <v>0</v>
      </c>
      <c r="L194" s="4"/>
      <c r="M194" s="4"/>
      <c r="P194" s="4"/>
      <c r="Q194" s="4">
        <f>SUM(Table1[[#This Row],[Ridge Road]:[Orange St.]],Table1[[#This Row],[Braves Trail]:[Winter Street]],Table1[[#This Row],[Wooded Way]:[Ridley 8"]])</f>
        <v>0</v>
      </c>
      <c r="R194" s="4"/>
    </row>
    <row r="195" spans="1:18" x14ac:dyDescent="0.25">
      <c r="A195" s="16">
        <f>Table1[[#This Row],[Date]]</f>
        <v>45478.083333333336</v>
      </c>
      <c r="B195" s="3">
        <v>45478.083333333336</v>
      </c>
      <c r="C195" s="23"/>
      <c r="D195" s="13"/>
      <c r="E195" s="4"/>
      <c r="F195" s="4"/>
      <c r="G195" s="4"/>
      <c r="H195" s="5"/>
      <c r="I195" s="4"/>
      <c r="J195" s="4"/>
      <c r="K195" s="13">
        <f t="shared" si="1"/>
        <v>0</v>
      </c>
      <c r="L195" s="4"/>
      <c r="M195" s="4"/>
      <c r="P195" s="4"/>
      <c r="Q195" s="4">
        <f>SUM(Table1[[#This Row],[Ridge Road]:[Orange St.]],Table1[[#This Row],[Braves Trail]:[Winter Street]],Table1[[#This Row],[Wooded Way]:[Ridley 8"]])</f>
        <v>0</v>
      </c>
      <c r="R195" s="4"/>
    </row>
    <row r="196" spans="1:18" x14ac:dyDescent="0.25">
      <c r="A196" s="16">
        <f>Table1[[#This Row],[Date]]</f>
        <v>45479.083333333336</v>
      </c>
      <c r="B196" s="3">
        <v>45479.083333333336</v>
      </c>
      <c r="C196" s="23"/>
      <c r="D196" s="13"/>
      <c r="E196" s="4"/>
      <c r="F196" s="4"/>
      <c r="G196" s="4"/>
      <c r="H196" s="5"/>
      <c r="I196" s="4"/>
      <c r="J196" s="4"/>
      <c r="K196" s="13">
        <f t="shared" si="1"/>
        <v>0</v>
      </c>
      <c r="L196" s="4"/>
      <c r="M196" s="4"/>
      <c r="P196" s="4"/>
      <c r="Q196" s="4">
        <f>SUM(Table1[[#This Row],[Ridge Road]:[Orange St.]],Table1[[#This Row],[Braves Trail]:[Winter Street]],Table1[[#This Row],[Wooded Way]:[Ridley 8"]])</f>
        <v>0</v>
      </c>
      <c r="R196" s="4"/>
    </row>
    <row r="197" spans="1:18" x14ac:dyDescent="0.25">
      <c r="A197" s="16">
        <f>Table1[[#This Row],[Date]]</f>
        <v>45480.083333333336</v>
      </c>
      <c r="B197" s="3">
        <v>45480.083333333336</v>
      </c>
      <c r="C197" s="23"/>
      <c r="D197" s="13"/>
      <c r="E197" s="4"/>
      <c r="F197" s="4"/>
      <c r="G197" s="4"/>
      <c r="H197" s="5"/>
      <c r="I197" s="4"/>
      <c r="J197" s="4"/>
      <c r="K197" s="13">
        <f t="shared" si="1"/>
        <v>0</v>
      </c>
      <c r="L197" s="4"/>
      <c r="M197" s="4"/>
      <c r="P197" s="4"/>
      <c r="Q197" s="4">
        <f>SUM(Table1[[#This Row],[Ridge Road]:[Orange St.]],Table1[[#This Row],[Braves Trail]:[Winter Street]],Table1[[#This Row],[Wooded Way]:[Ridley 8"]])</f>
        <v>0</v>
      </c>
      <c r="R197" s="4"/>
    </row>
    <row r="198" spans="1:18" x14ac:dyDescent="0.25">
      <c r="A198" s="16">
        <f>Table1[[#This Row],[Date]]</f>
        <v>45481.083333333336</v>
      </c>
      <c r="B198" s="3">
        <v>45481.083333333336</v>
      </c>
      <c r="C198" s="23"/>
      <c r="D198" s="13"/>
      <c r="E198" s="4"/>
      <c r="F198" s="4"/>
      <c r="G198" s="4"/>
      <c r="H198" s="5"/>
      <c r="I198" s="4"/>
      <c r="J198" s="4"/>
      <c r="K198" s="13">
        <f t="shared" si="1"/>
        <v>0</v>
      </c>
      <c r="L198" s="4"/>
      <c r="M198" s="4"/>
      <c r="P198" s="4"/>
      <c r="Q198" s="4">
        <f>SUM(Table1[[#This Row],[Ridge Road]:[Orange St.]],Table1[[#This Row],[Braves Trail]:[Winter Street]],Table1[[#This Row],[Wooded Way]:[Ridley 8"]])</f>
        <v>0</v>
      </c>
      <c r="R198" s="4"/>
    </row>
    <row r="199" spans="1:18" x14ac:dyDescent="0.25">
      <c r="A199" s="16">
        <f>Table1[[#This Row],[Date]]</f>
        <v>45482.083333333336</v>
      </c>
      <c r="B199" s="3">
        <v>45482.083333333336</v>
      </c>
      <c r="C199" s="23"/>
      <c r="D199" s="13"/>
      <c r="E199" s="4"/>
      <c r="F199" s="4"/>
      <c r="G199" s="4"/>
      <c r="H199" s="5"/>
      <c r="I199" s="4"/>
      <c r="J199" s="4"/>
      <c r="K199" s="13">
        <f t="shared" si="1"/>
        <v>0</v>
      </c>
      <c r="L199" s="4"/>
      <c r="M199" s="4"/>
      <c r="P199" s="4"/>
      <c r="Q199" s="4">
        <f>SUM(Table1[[#This Row],[Ridge Road]:[Orange St.]],Table1[[#This Row],[Braves Trail]:[Winter Street]],Table1[[#This Row],[Wooded Way]:[Ridley 8"]])</f>
        <v>0</v>
      </c>
      <c r="R199" s="4"/>
    </row>
    <row r="200" spans="1:18" x14ac:dyDescent="0.25">
      <c r="A200" s="16">
        <f>Table1[[#This Row],[Date]]</f>
        <v>45483.083333333336</v>
      </c>
      <c r="B200" s="3">
        <v>45483.083333333336</v>
      </c>
      <c r="C200" s="23"/>
      <c r="D200" s="13"/>
      <c r="E200" s="4"/>
      <c r="F200" s="4"/>
      <c r="G200" s="4"/>
      <c r="H200" s="5"/>
      <c r="I200" s="4"/>
      <c r="J200" s="4"/>
      <c r="K200" s="13">
        <f t="shared" si="1"/>
        <v>0</v>
      </c>
      <c r="L200" s="4"/>
      <c r="M200" s="4"/>
      <c r="P200" s="4"/>
      <c r="Q200" s="4">
        <f>SUM(Table1[[#This Row],[Ridge Road]:[Orange St.]],Table1[[#This Row],[Braves Trail]:[Winter Street]],Table1[[#This Row],[Wooded Way]:[Ridley 8"]])</f>
        <v>0</v>
      </c>
      <c r="R200" s="4"/>
    </row>
    <row r="201" spans="1:18" x14ac:dyDescent="0.25">
      <c r="A201" s="16">
        <f>Table1[[#This Row],[Date]]</f>
        <v>45484.083333333336</v>
      </c>
      <c r="B201" s="3">
        <v>45484.083333333336</v>
      </c>
      <c r="C201" s="23"/>
      <c r="D201" s="13"/>
      <c r="E201" s="4"/>
      <c r="F201" s="4"/>
      <c r="G201" s="4"/>
      <c r="H201" s="5"/>
      <c r="I201" s="4"/>
      <c r="J201" s="4"/>
      <c r="K201" s="13">
        <f t="shared" ref="K201:K264" si="2">T201*1000000</f>
        <v>0</v>
      </c>
      <c r="L201" s="4"/>
      <c r="M201" s="4"/>
      <c r="P201" s="4"/>
      <c r="Q201" s="4">
        <f>SUM(Table1[[#This Row],[Ridge Road]:[Orange St.]],Table1[[#This Row],[Braves Trail]:[Winter Street]],Table1[[#This Row],[Wooded Way]:[Ridley 8"]])</f>
        <v>0</v>
      </c>
      <c r="R201" s="4"/>
    </row>
    <row r="202" spans="1:18" x14ac:dyDescent="0.25">
      <c r="A202" s="16">
        <f>Table1[[#This Row],[Date]]</f>
        <v>45485.083333333336</v>
      </c>
      <c r="B202" s="3">
        <v>45485.083333333336</v>
      </c>
      <c r="C202" s="23"/>
      <c r="D202" s="13"/>
      <c r="E202" s="4"/>
      <c r="F202" s="4"/>
      <c r="G202" s="4"/>
      <c r="H202" s="5"/>
      <c r="I202" s="4"/>
      <c r="J202" s="4"/>
      <c r="K202" s="13">
        <f t="shared" si="2"/>
        <v>0</v>
      </c>
      <c r="L202" s="4"/>
      <c r="M202" s="4"/>
      <c r="P202" s="4"/>
      <c r="Q202" s="4">
        <f>SUM(Table1[[#This Row],[Ridge Road]:[Orange St.]],Table1[[#This Row],[Braves Trail]:[Winter Street]],Table1[[#This Row],[Wooded Way]:[Ridley 8"]])</f>
        <v>0</v>
      </c>
      <c r="R202" s="4"/>
    </row>
    <row r="203" spans="1:18" x14ac:dyDescent="0.25">
      <c r="A203" s="16">
        <f>Table1[[#This Row],[Date]]</f>
        <v>45486.083333333336</v>
      </c>
      <c r="B203" s="3">
        <v>45486.083333333336</v>
      </c>
      <c r="C203" s="23"/>
      <c r="D203" s="13"/>
      <c r="E203" s="4"/>
      <c r="F203" s="4"/>
      <c r="G203" s="4"/>
      <c r="H203" s="5"/>
      <c r="I203" s="4"/>
      <c r="J203" s="4"/>
      <c r="K203" s="13">
        <f t="shared" si="2"/>
        <v>0</v>
      </c>
      <c r="L203" s="4"/>
      <c r="M203" s="4"/>
      <c r="P203" s="4"/>
      <c r="Q203" s="4">
        <f>SUM(Table1[[#This Row],[Ridge Road]:[Orange St.]],Table1[[#This Row],[Braves Trail]:[Winter Street]],Table1[[#This Row],[Wooded Way]:[Ridley 8"]])</f>
        <v>0</v>
      </c>
      <c r="R203" s="4"/>
    </row>
    <row r="204" spans="1:18" x14ac:dyDescent="0.25">
      <c r="A204" s="16">
        <f>Table1[[#This Row],[Date]]</f>
        <v>45487.083333333336</v>
      </c>
      <c r="B204" s="3">
        <v>45487.083333333336</v>
      </c>
      <c r="C204" s="23"/>
      <c r="D204" s="13"/>
      <c r="E204" s="4"/>
      <c r="F204" s="4"/>
      <c r="G204" s="4"/>
      <c r="H204" s="5"/>
      <c r="I204" s="4"/>
      <c r="J204" s="4"/>
      <c r="K204" s="13">
        <f t="shared" si="2"/>
        <v>0</v>
      </c>
      <c r="L204" s="4"/>
      <c r="M204" s="4"/>
      <c r="P204" s="4"/>
      <c r="Q204" s="4">
        <f>SUM(Table1[[#This Row],[Ridge Road]:[Orange St.]],Table1[[#This Row],[Braves Trail]:[Winter Street]],Table1[[#This Row],[Wooded Way]:[Ridley 8"]])</f>
        <v>0</v>
      </c>
      <c r="R204" s="4"/>
    </row>
    <row r="205" spans="1:18" x14ac:dyDescent="0.25">
      <c r="A205" s="16">
        <f>Table1[[#This Row],[Date]]</f>
        <v>45488.083333333336</v>
      </c>
      <c r="B205" s="3">
        <v>45488.083333333336</v>
      </c>
      <c r="C205" s="23"/>
      <c r="D205" s="13"/>
      <c r="E205" s="4"/>
      <c r="F205" s="4"/>
      <c r="G205" s="4"/>
      <c r="H205" s="5"/>
      <c r="I205" s="4"/>
      <c r="J205" s="4"/>
      <c r="K205" s="13">
        <f t="shared" si="2"/>
        <v>0</v>
      </c>
      <c r="L205" s="4"/>
      <c r="M205" s="4"/>
      <c r="P205" s="4"/>
      <c r="Q205" s="4">
        <f>SUM(Table1[[#This Row],[Ridge Road]:[Orange St.]],Table1[[#This Row],[Braves Trail]:[Winter Street]],Table1[[#This Row],[Wooded Way]:[Ridley 8"]])</f>
        <v>0</v>
      </c>
      <c r="R205" s="4"/>
    </row>
    <row r="206" spans="1:18" x14ac:dyDescent="0.25">
      <c r="A206" s="16">
        <f>Table1[[#This Row],[Date]]</f>
        <v>45489.083333333336</v>
      </c>
      <c r="B206" s="3">
        <v>45489.083333333336</v>
      </c>
      <c r="C206" s="23"/>
      <c r="D206" s="13"/>
      <c r="E206" s="4"/>
      <c r="F206" s="4"/>
      <c r="G206" s="4"/>
      <c r="H206" s="5"/>
      <c r="I206" s="4"/>
      <c r="J206" s="4"/>
      <c r="K206" s="13">
        <f t="shared" si="2"/>
        <v>0</v>
      </c>
      <c r="L206" s="4"/>
      <c r="M206" s="4"/>
      <c r="P206" s="4"/>
      <c r="Q206" s="4">
        <f>SUM(Table1[[#This Row],[Ridge Road]:[Orange St.]],Table1[[#This Row],[Braves Trail]:[Winter Street]],Table1[[#This Row],[Wooded Way]:[Ridley 8"]])</f>
        <v>0</v>
      </c>
      <c r="R206" s="4"/>
    </row>
    <row r="207" spans="1:18" x14ac:dyDescent="0.25">
      <c r="A207" s="16">
        <f>Table1[[#This Row],[Date]]</f>
        <v>45490.083333333336</v>
      </c>
      <c r="B207" s="3">
        <v>45490.083333333336</v>
      </c>
      <c r="C207" s="23"/>
      <c r="D207" s="13"/>
      <c r="E207" s="4"/>
      <c r="F207" s="4"/>
      <c r="G207" s="4"/>
      <c r="H207" s="5"/>
      <c r="I207" s="4"/>
      <c r="J207" s="4"/>
      <c r="K207" s="13">
        <f t="shared" si="2"/>
        <v>0</v>
      </c>
      <c r="L207" s="4"/>
      <c r="M207" s="4"/>
      <c r="P207" s="4"/>
      <c r="Q207" s="4">
        <f>SUM(Table1[[#This Row],[Ridge Road]:[Orange St.]],Table1[[#This Row],[Braves Trail]:[Winter Street]],Table1[[#This Row],[Wooded Way]:[Ridley 8"]])</f>
        <v>0</v>
      </c>
      <c r="R207" s="4"/>
    </row>
    <row r="208" spans="1:18" x14ac:dyDescent="0.25">
      <c r="A208" s="16">
        <f>Table1[[#This Row],[Date]]</f>
        <v>45491.083333333336</v>
      </c>
      <c r="B208" s="3">
        <v>45491.083333333336</v>
      </c>
      <c r="C208" s="23"/>
      <c r="D208" s="13"/>
      <c r="E208" s="4"/>
      <c r="F208" s="4"/>
      <c r="G208" s="4"/>
      <c r="H208" s="5"/>
      <c r="I208" s="4"/>
      <c r="J208" s="4"/>
      <c r="K208" s="13">
        <f t="shared" si="2"/>
        <v>0</v>
      </c>
      <c r="L208" s="4"/>
      <c r="M208" s="4"/>
      <c r="P208" s="4"/>
      <c r="Q208" s="4">
        <f>SUM(Table1[[#This Row],[Ridge Road]:[Orange St.]],Table1[[#This Row],[Braves Trail]:[Winter Street]],Table1[[#This Row],[Wooded Way]:[Ridley 8"]])</f>
        <v>0</v>
      </c>
      <c r="R208" s="4"/>
    </row>
    <row r="209" spans="1:18" x14ac:dyDescent="0.25">
      <c r="A209" s="16">
        <f>Table1[[#This Row],[Date]]</f>
        <v>45492.083333333336</v>
      </c>
      <c r="B209" s="3">
        <v>45492.083333333336</v>
      </c>
      <c r="C209" s="23"/>
      <c r="D209" s="13"/>
      <c r="E209" s="4"/>
      <c r="F209" s="4"/>
      <c r="G209" s="4"/>
      <c r="H209" s="5"/>
      <c r="I209" s="4"/>
      <c r="J209" s="4"/>
      <c r="K209" s="13">
        <f t="shared" si="2"/>
        <v>0</v>
      </c>
      <c r="L209" s="4"/>
      <c r="M209" s="4"/>
      <c r="P209" s="4"/>
      <c r="Q209" s="4">
        <f>SUM(Table1[[#This Row],[Ridge Road]:[Orange St.]],Table1[[#This Row],[Braves Trail]:[Winter Street]],Table1[[#This Row],[Wooded Way]:[Ridley 8"]])</f>
        <v>0</v>
      </c>
      <c r="R209" s="4"/>
    </row>
    <row r="210" spans="1:18" x14ac:dyDescent="0.25">
      <c r="A210" s="16">
        <f>Table1[[#This Row],[Date]]</f>
        <v>45493.083333333336</v>
      </c>
      <c r="B210" s="3">
        <v>45493.083333333336</v>
      </c>
      <c r="C210" s="23"/>
      <c r="D210" s="13"/>
      <c r="E210" s="4"/>
      <c r="F210" s="4"/>
      <c r="G210" s="4"/>
      <c r="H210" s="5"/>
      <c r="I210" s="4"/>
      <c r="J210" s="4"/>
      <c r="K210" s="13">
        <f t="shared" si="2"/>
        <v>0</v>
      </c>
      <c r="L210" s="4"/>
      <c r="M210" s="4"/>
      <c r="P210" s="4"/>
      <c r="Q210" s="4">
        <f>SUM(Table1[[#This Row],[Ridge Road]:[Orange St.]],Table1[[#This Row],[Braves Trail]:[Winter Street]],Table1[[#This Row],[Wooded Way]:[Ridley 8"]])</f>
        <v>0</v>
      </c>
      <c r="R210" s="4"/>
    </row>
    <row r="211" spans="1:18" x14ac:dyDescent="0.25">
      <c r="A211" s="16">
        <f>Table1[[#This Row],[Date]]</f>
        <v>45494.083333333336</v>
      </c>
      <c r="B211" s="3">
        <v>45494.083333333336</v>
      </c>
      <c r="C211" s="23"/>
      <c r="D211" s="13"/>
      <c r="E211" s="4"/>
      <c r="F211" s="4"/>
      <c r="G211" s="4"/>
      <c r="H211" s="5"/>
      <c r="I211" s="4"/>
      <c r="J211" s="4"/>
      <c r="K211" s="13">
        <f t="shared" si="2"/>
        <v>0</v>
      </c>
      <c r="L211" s="4"/>
      <c r="M211" s="4"/>
      <c r="P211" s="4"/>
      <c r="Q211" s="4">
        <f>SUM(Table1[[#This Row],[Ridge Road]:[Orange St.]],Table1[[#This Row],[Braves Trail]:[Winter Street]],Table1[[#This Row],[Wooded Way]:[Ridley 8"]])</f>
        <v>0</v>
      </c>
      <c r="R211" s="4"/>
    </row>
    <row r="212" spans="1:18" x14ac:dyDescent="0.25">
      <c r="A212" s="16">
        <f>Table1[[#This Row],[Date]]</f>
        <v>45495.083333333336</v>
      </c>
      <c r="B212" s="3">
        <v>45495.083333333336</v>
      </c>
      <c r="C212" s="23"/>
      <c r="D212" s="13"/>
      <c r="E212" s="4"/>
      <c r="F212" s="4"/>
      <c r="G212" s="4"/>
      <c r="H212" s="5"/>
      <c r="I212" s="4"/>
      <c r="J212" s="4"/>
      <c r="K212" s="13">
        <f t="shared" si="2"/>
        <v>0</v>
      </c>
      <c r="L212" s="4"/>
      <c r="M212" s="4"/>
      <c r="P212" s="4"/>
      <c r="Q212" s="4">
        <f>SUM(Table1[[#This Row],[Ridge Road]:[Orange St.]],Table1[[#This Row],[Braves Trail]:[Winter Street]],Table1[[#This Row],[Wooded Way]:[Ridley 8"]])</f>
        <v>0</v>
      </c>
      <c r="R212" s="4"/>
    </row>
    <row r="213" spans="1:18" x14ac:dyDescent="0.25">
      <c r="A213" s="16">
        <f>Table1[[#This Row],[Date]]</f>
        <v>45496.083333333336</v>
      </c>
      <c r="B213" s="3">
        <v>45496.083333333336</v>
      </c>
      <c r="C213" s="23"/>
      <c r="D213" s="13"/>
      <c r="E213" s="4"/>
      <c r="F213" s="4"/>
      <c r="G213" s="4"/>
      <c r="H213" s="5"/>
      <c r="I213" s="4"/>
      <c r="J213" s="4"/>
      <c r="K213" s="13">
        <f t="shared" si="2"/>
        <v>0</v>
      </c>
      <c r="L213" s="4"/>
      <c r="M213" s="4"/>
      <c r="P213" s="4"/>
      <c r="Q213" s="4">
        <f>SUM(Table1[[#This Row],[Ridge Road]:[Orange St.]],Table1[[#This Row],[Braves Trail]:[Winter Street]],Table1[[#This Row],[Wooded Way]:[Ridley 8"]])</f>
        <v>0</v>
      </c>
      <c r="R213" s="4"/>
    </row>
    <row r="214" spans="1:18" x14ac:dyDescent="0.25">
      <c r="A214" s="16">
        <f>Table1[[#This Row],[Date]]</f>
        <v>45497.083333333336</v>
      </c>
      <c r="B214" s="3">
        <v>45497.083333333336</v>
      </c>
      <c r="C214" s="23"/>
      <c r="D214" s="13"/>
      <c r="E214" s="4"/>
      <c r="F214" s="4"/>
      <c r="G214" s="4"/>
      <c r="H214" s="5"/>
      <c r="I214" s="4"/>
      <c r="J214" s="4"/>
      <c r="K214" s="13">
        <f t="shared" si="2"/>
        <v>0</v>
      </c>
      <c r="L214" s="4"/>
      <c r="M214" s="4"/>
      <c r="P214" s="4"/>
      <c r="Q214" s="4">
        <f>SUM(Table1[[#This Row],[Ridge Road]:[Orange St.]],Table1[[#This Row],[Braves Trail]:[Winter Street]],Table1[[#This Row],[Wooded Way]:[Ridley 8"]])</f>
        <v>0</v>
      </c>
      <c r="R214" s="4"/>
    </row>
    <row r="215" spans="1:18" x14ac:dyDescent="0.25">
      <c r="A215" s="16">
        <f>Table1[[#This Row],[Date]]</f>
        <v>45498.083333333336</v>
      </c>
      <c r="B215" s="3">
        <v>45498.083333333336</v>
      </c>
      <c r="C215" s="23"/>
      <c r="D215" s="13"/>
      <c r="E215" s="4"/>
      <c r="F215" s="4"/>
      <c r="G215" s="4"/>
      <c r="H215" s="5"/>
      <c r="I215" s="4"/>
      <c r="J215" s="4"/>
      <c r="K215" s="13">
        <f t="shared" si="2"/>
        <v>0</v>
      </c>
      <c r="L215" s="4"/>
      <c r="M215" s="4"/>
      <c r="P215" s="4"/>
      <c r="Q215" s="4">
        <f>SUM(Table1[[#This Row],[Ridge Road]:[Orange St.]],Table1[[#This Row],[Braves Trail]:[Winter Street]],Table1[[#This Row],[Wooded Way]:[Ridley 8"]])</f>
        <v>0</v>
      </c>
      <c r="R215" s="4"/>
    </row>
    <row r="216" spans="1:18" x14ac:dyDescent="0.25">
      <c r="A216" s="16">
        <f>Table1[[#This Row],[Date]]</f>
        <v>45499.083333333336</v>
      </c>
      <c r="B216" s="3">
        <v>45499.083333333336</v>
      </c>
      <c r="C216" s="23"/>
      <c r="D216" s="13"/>
      <c r="E216" s="4"/>
      <c r="F216" s="4"/>
      <c r="G216" s="4"/>
      <c r="H216" s="5"/>
      <c r="I216" s="4"/>
      <c r="J216" s="4"/>
      <c r="K216" s="13">
        <f t="shared" si="2"/>
        <v>0</v>
      </c>
      <c r="L216" s="4"/>
      <c r="M216" s="4"/>
      <c r="P216" s="4"/>
      <c r="Q216" s="4">
        <f>SUM(Table1[[#This Row],[Ridge Road]:[Orange St.]],Table1[[#This Row],[Braves Trail]:[Winter Street]],Table1[[#This Row],[Wooded Way]:[Ridley 8"]])</f>
        <v>0</v>
      </c>
      <c r="R216" s="4"/>
    </row>
    <row r="217" spans="1:18" x14ac:dyDescent="0.25">
      <c r="A217" s="16">
        <f>Table1[[#This Row],[Date]]</f>
        <v>45500.083333333336</v>
      </c>
      <c r="B217" s="3">
        <v>45500.083333333336</v>
      </c>
      <c r="C217" s="23"/>
      <c r="D217" s="13"/>
      <c r="E217" s="4"/>
      <c r="F217" s="4"/>
      <c r="G217" s="4"/>
      <c r="H217" s="5"/>
      <c r="I217" s="4"/>
      <c r="J217" s="4"/>
      <c r="K217" s="13">
        <f t="shared" si="2"/>
        <v>0</v>
      </c>
      <c r="L217" s="4"/>
      <c r="M217" s="4"/>
      <c r="P217" s="4"/>
      <c r="Q217" s="4">
        <f>SUM(Table1[[#This Row],[Ridge Road]:[Orange St.]],Table1[[#This Row],[Braves Trail]:[Winter Street]],Table1[[#This Row],[Wooded Way]:[Ridley 8"]])</f>
        <v>0</v>
      </c>
      <c r="R217" s="4"/>
    </row>
    <row r="218" spans="1:18" x14ac:dyDescent="0.25">
      <c r="A218" s="16">
        <f>Table1[[#This Row],[Date]]</f>
        <v>45501.083333333336</v>
      </c>
      <c r="B218" s="3">
        <v>45501.083333333336</v>
      </c>
      <c r="C218" s="23"/>
      <c r="D218" s="13"/>
      <c r="E218" s="4"/>
      <c r="F218" s="4"/>
      <c r="G218" s="4"/>
      <c r="H218" s="5"/>
      <c r="I218" s="4"/>
      <c r="J218" s="4"/>
      <c r="K218" s="13">
        <f t="shared" si="2"/>
        <v>0</v>
      </c>
      <c r="L218" s="4"/>
      <c r="M218" s="4"/>
      <c r="P218" s="4"/>
      <c r="Q218" s="4">
        <f>SUM(Table1[[#This Row],[Ridge Road]:[Orange St.]],Table1[[#This Row],[Braves Trail]:[Winter Street]],Table1[[#This Row],[Wooded Way]:[Ridley 8"]])</f>
        <v>0</v>
      </c>
      <c r="R218" s="4"/>
    </row>
    <row r="219" spans="1:18" x14ac:dyDescent="0.25">
      <c r="A219" s="16">
        <f>Table1[[#This Row],[Date]]</f>
        <v>45502.083333333336</v>
      </c>
      <c r="B219" s="3">
        <v>45502.083333333336</v>
      </c>
      <c r="C219" s="23"/>
      <c r="D219" s="13"/>
      <c r="E219" s="4"/>
      <c r="F219" s="4"/>
      <c r="G219" s="4"/>
      <c r="H219" s="5"/>
      <c r="I219" s="4"/>
      <c r="J219" s="4"/>
      <c r="K219" s="13">
        <f t="shared" si="2"/>
        <v>0</v>
      </c>
      <c r="L219" s="4"/>
      <c r="M219" s="4"/>
      <c r="P219" s="4"/>
      <c r="Q219" s="4">
        <f>SUM(Table1[[#This Row],[Ridge Road]:[Orange St.]],Table1[[#This Row],[Braves Trail]:[Winter Street]],Table1[[#This Row],[Wooded Way]:[Ridley 8"]])</f>
        <v>0</v>
      </c>
      <c r="R219" s="4"/>
    </row>
    <row r="220" spans="1:18" x14ac:dyDescent="0.25">
      <c r="A220" s="16">
        <f>Table1[[#This Row],[Date]]</f>
        <v>45503.083333333336</v>
      </c>
      <c r="B220" s="3">
        <v>45503.083333333336</v>
      </c>
      <c r="C220" s="23"/>
      <c r="D220" s="13"/>
      <c r="E220" s="4"/>
      <c r="F220" s="4"/>
      <c r="G220" s="4"/>
      <c r="H220" s="5"/>
      <c r="I220" s="4"/>
      <c r="J220" s="4"/>
      <c r="K220" s="13">
        <f t="shared" si="2"/>
        <v>0</v>
      </c>
      <c r="L220" s="4"/>
      <c r="M220" s="4"/>
      <c r="P220" s="4"/>
      <c r="Q220" s="4">
        <f>SUM(Table1[[#This Row],[Ridge Road]:[Orange St.]],Table1[[#This Row],[Braves Trail]:[Winter Street]],Table1[[#This Row],[Wooded Way]:[Ridley 8"]])</f>
        <v>0</v>
      </c>
      <c r="R220" s="4"/>
    </row>
    <row r="221" spans="1:18" x14ac:dyDescent="0.25">
      <c r="A221" s="16">
        <f>Table1[[#This Row],[Date]]</f>
        <v>45504.083333333336</v>
      </c>
      <c r="B221" s="3">
        <v>45504.083333333336</v>
      </c>
      <c r="C221" s="23"/>
      <c r="D221" s="13"/>
      <c r="E221" s="4"/>
      <c r="F221" s="4"/>
      <c r="G221" s="4"/>
      <c r="H221" s="5"/>
      <c r="I221" s="4"/>
      <c r="J221" s="4"/>
      <c r="K221" s="13">
        <f t="shared" si="2"/>
        <v>0</v>
      </c>
      <c r="L221" s="4"/>
      <c r="M221" s="4"/>
      <c r="P221" s="4"/>
      <c r="Q221" s="4">
        <f>SUM(Table1[[#This Row],[Ridge Road]:[Orange St.]],Table1[[#This Row],[Braves Trail]:[Winter Street]],Table1[[#This Row],[Wooded Way]:[Ridley 8"]])</f>
        <v>0</v>
      </c>
      <c r="R221" s="4"/>
    </row>
    <row r="222" spans="1:18" x14ac:dyDescent="0.25">
      <c r="A222" s="16">
        <f>Table1[[#This Row],[Date]]</f>
        <v>45505.083333333336</v>
      </c>
      <c r="B222" s="3">
        <v>45505.083333333336</v>
      </c>
      <c r="C222" s="23"/>
      <c r="D222" s="13"/>
      <c r="E222" s="4"/>
      <c r="F222" s="4"/>
      <c r="G222" s="4"/>
      <c r="H222" s="5"/>
      <c r="I222" s="4"/>
      <c r="J222" s="4"/>
      <c r="K222" s="13">
        <f t="shared" si="2"/>
        <v>0</v>
      </c>
      <c r="L222" s="4"/>
      <c r="M222" s="4"/>
      <c r="P222" s="4"/>
      <c r="Q222" s="4">
        <f>SUM(Table1[[#This Row],[Ridge Road]:[Orange St.]],Table1[[#This Row],[Braves Trail]:[Winter Street]],Table1[[#This Row],[Wooded Way]:[Ridley 8"]])</f>
        <v>0</v>
      </c>
      <c r="R222" s="4"/>
    </row>
    <row r="223" spans="1:18" x14ac:dyDescent="0.25">
      <c r="A223" s="16">
        <f>Table1[[#This Row],[Date]]</f>
        <v>45506.083333333336</v>
      </c>
      <c r="B223" s="3">
        <v>45506.083333333336</v>
      </c>
      <c r="C223" s="23"/>
      <c r="D223" s="13"/>
      <c r="E223" s="4"/>
      <c r="F223" s="4"/>
      <c r="G223" s="4"/>
      <c r="H223" s="5"/>
      <c r="I223" s="4"/>
      <c r="J223" s="4"/>
      <c r="K223" s="13">
        <f t="shared" si="2"/>
        <v>0</v>
      </c>
      <c r="L223" s="4"/>
      <c r="M223" s="4"/>
      <c r="P223" s="4"/>
      <c r="Q223" s="4">
        <f>SUM(Table1[[#This Row],[Ridge Road]:[Orange St.]],Table1[[#This Row],[Braves Trail]:[Winter Street]],Table1[[#This Row],[Wooded Way]:[Ridley 8"]])</f>
        <v>0</v>
      </c>
      <c r="R223" s="4"/>
    </row>
    <row r="224" spans="1:18" x14ac:dyDescent="0.25">
      <c r="A224" s="16">
        <f>Table1[[#This Row],[Date]]</f>
        <v>45507.083333333336</v>
      </c>
      <c r="B224" s="3">
        <v>45507.083333333336</v>
      </c>
      <c r="C224" s="23"/>
      <c r="D224" s="13"/>
      <c r="E224" s="4"/>
      <c r="F224" s="4"/>
      <c r="G224" s="4"/>
      <c r="H224" s="5"/>
      <c r="I224" s="4"/>
      <c r="J224" s="4"/>
      <c r="K224" s="13">
        <f t="shared" si="2"/>
        <v>0</v>
      </c>
      <c r="L224" s="4"/>
      <c r="M224" s="4"/>
      <c r="P224" s="4"/>
      <c r="Q224" s="4">
        <f>SUM(Table1[[#This Row],[Ridge Road]:[Orange St.]],Table1[[#This Row],[Braves Trail]:[Winter Street]],Table1[[#This Row],[Wooded Way]:[Ridley 8"]])</f>
        <v>0</v>
      </c>
      <c r="R224" s="4"/>
    </row>
    <row r="225" spans="1:18" x14ac:dyDescent="0.25">
      <c r="A225" s="16">
        <f>Table1[[#This Row],[Date]]</f>
        <v>45508.083333333336</v>
      </c>
      <c r="B225" s="3">
        <v>45508.083333333336</v>
      </c>
      <c r="C225" s="23"/>
      <c r="D225" s="13"/>
      <c r="E225" s="4"/>
      <c r="F225" s="4"/>
      <c r="G225" s="4"/>
      <c r="H225" s="5"/>
      <c r="I225" s="4"/>
      <c r="J225" s="4"/>
      <c r="K225" s="13">
        <f t="shared" si="2"/>
        <v>0</v>
      </c>
      <c r="L225" s="4"/>
      <c r="M225" s="4"/>
      <c r="P225" s="4"/>
      <c r="Q225" s="4">
        <f>SUM(Table1[[#This Row],[Ridge Road]:[Orange St.]],Table1[[#This Row],[Braves Trail]:[Winter Street]],Table1[[#This Row],[Wooded Way]:[Ridley 8"]])</f>
        <v>0</v>
      </c>
      <c r="R225" s="4"/>
    </row>
    <row r="226" spans="1:18" x14ac:dyDescent="0.25">
      <c r="A226" s="16">
        <f>Table1[[#This Row],[Date]]</f>
        <v>45509.083333333336</v>
      </c>
      <c r="B226" s="3">
        <v>45509.083333333336</v>
      </c>
      <c r="C226" s="23"/>
      <c r="D226" s="13"/>
      <c r="E226" s="4"/>
      <c r="F226" s="4"/>
      <c r="G226" s="4"/>
      <c r="H226" s="5"/>
      <c r="I226" s="4"/>
      <c r="J226" s="4"/>
      <c r="K226" s="13">
        <f t="shared" si="2"/>
        <v>0</v>
      </c>
      <c r="L226" s="4"/>
      <c r="M226" s="4"/>
      <c r="P226" s="4"/>
      <c r="Q226" s="4">
        <f>SUM(Table1[[#This Row],[Ridge Road]:[Orange St.]],Table1[[#This Row],[Braves Trail]:[Winter Street]],Table1[[#This Row],[Wooded Way]:[Ridley 8"]])</f>
        <v>0</v>
      </c>
      <c r="R226" s="4"/>
    </row>
    <row r="227" spans="1:18" x14ac:dyDescent="0.25">
      <c r="A227" s="16">
        <f>Table1[[#This Row],[Date]]</f>
        <v>45510.083333333336</v>
      </c>
      <c r="B227" s="3">
        <v>45510.083333333336</v>
      </c>
      <c r="C227" s="23"/>
      <c r="D227" s="13"/>
      <c r="E227" s="4"/>
      <c r="F227" s="4"/>
      <c r="G227" s="4"/>
      <c r="H227" s="5"/>
      <c r="I227" s="4"/>
      <c r="J227" s="4"/>
      <c r="K227" s="13">
        <f t="shared" si="2"/>
        <v>0</v>
      </c>
      <c r="L227" s="4"/>
      <c r="M227" s="4"/>
      <c r="P227" s="4"/>
      <c r="Q227" s="4">
        <f>SUM(Table1[[#This Row],[Ridge Road]:[Orange St.]],Table1[[#This Row],[Braves Trail]:[Winter Street]],Table1[[#This Row],[Wooded Way]:[Ridley 8"]])</f>
        <v>0</v>
      </c>
      <c r="R227" s="4"/>
    </row>
    <row r="228" spans="1:18" x14ac:dyDescent="0.25">
      <c r="A228" s="16">
        <f>Table1[[#This Row],[Date]]</f>
        <v>45511.083333333336</v>
      </c>
      <c r="B228" s="3">
        <v>45511.083333333336</v>
      </c>
      <c r="C228" s="23"/>
      <c r="D228" s="13"/>
      <c r="E228" s="4"/>
      <c r="F228" s="4"/>
      <c r="G228" s="4"/>
      <c r="H228" s="5"/>
      <c r="I228" s="4"/>
      <c r="J228" s="4"/>
      <c r="K228" s="13">
        <f t="shared" si="2"/>
        <v>0</v>
      </c>
      <c r="L228" s="4"/>
      <c r="M228" s="4"/>
      <c r="P228" s="4"/>
      <c r="Q228" s="4">
        <f>SUM(Table1[[#This Row],[Ridge Road]:[Orange St.]],Table1[[#This Row],[Braves Trail]:[Winter Street]],Table1[[#This Row],[Wooded Way]:[Ridley 8"]])</f>
        <v>0</v>
      </c>
      <c r="R228" s="4"/>
    </row>
    <row r="229" spans="1:18" x14ac:dyDescent="0.25">
      <c r="A229" s="16">
        <f>Table1[[#This Row],[Date]]</f>
        <v>45512.083333333336</v>
      </c>
      <c r="B229" s="3">
        <v>45512.083333333336</v>
      </c>
      <c r="C229" s="23"/>
      <c r="D229" s="13"/>
      <c r="E229" s="4"/>
      <c r="F229" s="4"/>
      <c r="G229" s="4"/>
      <c r="H229" s="5"/>
      <c r="I229" s="4"/>
      <c r="J229" s="4"/>
      <c r="K229" s="13">
        <f t="shared" si="2"/>
        <v>0</v>
      </c>
      <c r="L229" s="4"/>
      <c r="M229" s="4"/>
      <c r="P229" s="4"/>
      <c r="Q229" s="4">
        <f>SUM(Table1[[#This Row],[Ridge Road]:[Orange St.]],Table1[[#This Row],[Braves Trail]:[Winter Street]],Table1[[#This Row],[Wooded Way]:[Ridley 8"]])</f>
        <v>0</v>
      </c>
      <c r="R229" s="4"/>
    </row>
    <row r="230" spans="1:18" x14ac:dyDescent="0.25">
      <c r="A230" s="16">
        <f>Table1[[#This Row],[Date]]</f>
        <v>45513.083333333336</v>
      </c>
      <c r="B230" s="3">
        <v>45513.083333333336</v>
      </c>
      <c r="C230" s="23"/>
      <c r="D230" s="13"/>
      <c r="E230" s="4"/>
      <c r="F230" s="4"/>
      <c r="G230" s="4"/>
      <c r="H230" s="5"/>
      <c r="I230" s="4"/>
      <c r="J230" s="4"/>
      <c r="K230" s="13">
        <f t="shared" si="2"/>
        <v>0</v>
      </c>
      <c r="L230" s="4"/>
      <c r="M230" s="4"/>
      <c r="P230" s="4"/>
      <c r="Q230" s="4">
        <f>SUM(Table1[[#This Row],[Ridge Road]:[Orange St.]],Table1[[#This Row],[Braves Trail]:[Winter Street]],Table1[[#This Row],[Wooded Way]:[Ridley 8"]])</f>
        <v>0</v>
      </c>
      <c r="R230" s="4"/>
    </row>
    <row r="231" spans="1:18" x14ac:dyDescent="0.25">
      <c r="A231" s="16">
        <f>Table1[[#This Row],[Date]]</f>
        <v>45514.083333333336</v>
      </c>
      <c r="B231" s="3">
        <v>45514.083333333336</v>
      </c>
      <c r="C231" s="23"/>
      <c r="D231" s="13"/>
      <c r="E231" s="4"/>
      <c r="F231" s="4"/>
      <c r="G231" s="4"/>
      <c r="H231" s="5"/>
      <c r="I231" s="4"/>
      <c r="J231" s="4"/>
      <c r="K231" s="13">
        <f t="shared" si="2"/>
        <v>0</v>
      </c>
      <c r="L231" s="4"/>
      <c r="M231" s="4"/>
      <c r="P231" s="4"/>
      <c r="Q231" s="4">
        <f>SUM(Table1[[#This Row],[Ridge Road]:[Orange St.]],Table1[[#This Row],[Braves Trail]:[Winter Street]],Table1[[#This Row],[Wooded Way]:[Ridley 8"]])</f>
        <v>0</v>
      </c>
      <c r="R231" s="4"/>
    </row>
    <row r="232" spans="1:18" x14ac:dyDescent="0.25">
      <c r="A232" s="16">
        <f>Table1[[#This Row],[Date]]</f>
        <v>45515.083333333336</v>
      </c>
      <c r="B232" s="3">
        <v>45515.083333333336</v>
      </c>
      <c r="C232" s="23"/>
      <c r="D232" s="13"/>
      <c r="E232" s="4"/>
      <c r="F232" s="4"/>
      <c r="G232" s="4"/>
      <c r="H232" s="5"/>
      <c r="I232" s="4"/>
      <c r="J232" s="4"/>
      <c r="K232" s="13">
        <f t="shared" si="2"/>
        <v>0</v>
      </c>
      <c r="L232" s="4"/>
      <c r="M232" s="4"/>
      <c r="P232" s="4"/>
      <c r="Q232" s="4">
        <f>SUM(Table1[[#This Row],[Ridge Road]:[Orange St.]],Table1[[#This Row],[Braves Trail]:[Winter Street]],Table1[[#This Row],[Wooded Way]:[Ridley 8"]])</f>
        <v>0</v>
      </c>
      <c r="R232" s="4"/>
    </row>
    <row r="233" spans="1:18" x14ac:dyDescent="0.25">
      <c r="A233" s="16">
        <f>Table1[[#This Row],[Date]]</f>
        <v>45516.083333333336</v>
      </c>
      <c r="B233" s="3">
        <v>45516.083333333336</v>
      </c>
      <c r="C233" s="23"/>
      <c r="D233" s="13"/>
      <c r="E233" s="4"/>
      <c r="F233" s="4"/>
      <c r="G233" s="4"/>
      <c r="H233" s="5"/>
      <c r="I233" s="4"/>
      <c r="J233" s="4"/>
      <c r="K233" s="13">
        <f t="shared" si="2"/>
        <v>0</v>
      </c>
      <c r="L233" s="4"/>
      <c r="M233" s="4"/>
      <c r="P233" s="4"/>
      <c r="Q233" s="4">
        <f>SUM(Table1[[#This Row],[Ridge Road]:[Orange St.]],Table1[[#This Row],[Braves Trail]:[Winter Street]],Table1[[#This Row],[Wooded Way]:[Ridley 8"]])</f>
        <v>0</v>
      </c>
      <c r="R233" s="4"/>
    </row>
    <row r="234" spans="1:18" x14ac:dyDescent="0.25">
      <c r="A234" s="16">
        <f>Table1[[#This Row],[Date]]</f>
        <v>45517.083333333336</v>
      </c>
      <c r="B234" s="3">
        <v>45517.083333333336</v>
      </c>
      <c r="C234" s="23"/>
      <c r="D234" s="13"/>
      <c r="E234" s="4"/>
      <c r="F234" s="4"/>
      <c r="G234" s="4"/>
      <c r="H234" s="5"/>
      <c r="I234" s="4"/>
      <c r="J234" s="4"/>
      <c r="K234" s="13">
        <f t="shared" si="2"/>
        <v>0</v>
      </c>
      <c r="L234" s="4"/>
      <c r="M234" s="4"/>
      <c r="P234" s="4"/>
      <c r="Q234" s="4">
        <f>SUM(Table1[[#This Row],[Ridge Road]:[Orange St.]],Table1[[#This Row],[Braves Trail]:[Winter Street]],Table1[[#This Row],[Wooded Way]:[Ridley 8"]])</f>
        <v>0</v>
      </c>
      <c r="R234" s="4"/>
    </row>
    <row r="235" spans="1:18" x14ac:dyDescent="0.25">
      <c r="A235" s="16">
        <f>Table1[[#This Row],[Date]]</f>
        <v>45518.083333333336</v>
      </c>
      <c r="B235" s="3">
        <v>45518.083333333336</v>
      </c>
      <c r="C235" s="23"/>
      <c r="D235" s="13"/>
      <c r="E235" s="4"/>
      <c r="F235" s="4"/>
      <c r="G235" s="4"/>
      <c r="H235" s="5"/>
      <c r="I235" s="4"/>
      <c r="J235" s="4"/>
      <c r="K235" s="13">
        <f t="shared" si="2"/>
        <v>0</v>
      </c>
      <c r="L235" s="4"/>
      <c r="M235" s="4"/>
      <c r="P235" s="4"/>
      <c r="Q235" s="4">
        <f>SUM(Table1[[#This Row],[Ridge Road]:[Orange St.]],Table1[[#This Row],[Braves Trail]:[Winter Street]],Table1[[#This Row],[Wooded Way]:[Ridley 8"]])</f>
        <v>0</v>
      </c>
      <c r="R235" s="4"/>
    </row>
    <row r="236" spans="1:18" x14ac:dyDescent="0.25">
      <c r="A236" s="16">
        <f>Table1[[#This Row],[Date]]</f>
        <v>45519.083333333336</v>
      </c>
      <c r="B236" s="3">
        <v>45519.083333333336</v>
      </c>
      <c r="C236" s="23"/>
      <c r="D236" s="13"/>
      <c r="E236" s="4"/>
      <c r="F236" s="4"/>
      <c r="G236" s="4"/>
      <c r="H236" s="5"/>
      <c r="I236" s="4"/>
      <c r="J236" s="4"/>
      <c r="K236" s="13">
        <f t="shared" si="2"/>
        <v>0</v>
      </c>
      <c r="L236" s="4"/>
      <c r="M236" s="4"/>
      <c r="P236" s="4"/>
      <c r="Q236" s="4">
        <f>SUM(Table1[[#This Row],[Ridge Road]:[Orange St.]],Table1[[#This Row],[Braves Trail]:[Winter Street]],Table1[[#This Row],[Wooded Way]:[Ridley 8"]])</f>
        <v>0</v>
      </c>
      <c r="R236" s="4"/>
    </row>
    <row r="237" spans="1:18" x14ac:dyDescent="0.25">
      <c r="A237" s="16">
        <f>Table1[[#This Row],[Date]]</f>
        <v>45520.083333333336</v>
      </c>
      <c r="B237" s="3">
        <v>45520.083333333336</v>
      </c>
      <c r="C237" s="23"/>
      <c r="D237" s="13"/>
      <c r="E237" s="4"/>
      <c r="F237" s="4"/>
      <c r="G237" s="4"/>
      <c r="H237" s="5"/>
      <c r="I237" s="4"/>
      <c r="J237" s="4"/>
      <c r="K237" s="13">
        <f t="shared" si="2"/>
        <v>0</v>
      </c>
      <c r="L237" s="4"/>
      <c r="M237" s="4"/>
      <c r="P237" s="4"/>
      <c r="Q237" s="4">
        <f>SUM(Table1[[#This Row],[Ridge Road]:[Orange St.]],Table1[[#This Row],[Braves Trail]:[Winter Street]],Table1[[#This Row],[Wooded Way]:[Ridley 8"]])</f>
        <v>0</v>
      </c>
      <c r="R237" s="4"/>
    </row>
    <row r="238" spans="1:18" x14ac:dyDescent="0.25">
      <c r="A238" s="16">
        <f>Table1[[#This Row],[Date]]</f>
        <v>45521.083333333336</v>
      </c>
      <c r="B238" s="3">
        <v>45521.083333333336</v>
      </c>
      <c r="C238" s="23"/>
      <c r="D238" s="13"/>
      <c r="E238" s="4"/>
      <c r="F238" s="4"/>
      <c r="G238" s="4"/>
      <c r="H238" s="5"/>
      <c r="I238" s="4"/>
      <c r="J238" s="4"/>
      <c r="K238" s="13">
        <f t="shared" si="2"/>
        <v>0</v>
      </c>
      <c r="L238" s="4"/>
      <c r="M238" s="4"/>
      <c r="P238" s="4"/>
      <c r="Q238" s="4">
        <f>SUM(Table1[[#This Row],[Ridge Road]:[Orange St.]],Table1[[#This Row],[Braves Trail]:[Winter Street]],Table1[[#This Row],[Wooded Way]:[Ridley 8"]])</f>
        <v>0</v>
      </c>
      <c r="R238" s="4"/>
    </row>
    <row r="239" spans="1:18" x14ac:dyDescent="0.25">
      <c r="A239" s="16">
        <f>Table1[[#This Row],[Date]]</f>
        <v>45522.083333333336</v>
      </c>
      <c r="B239" s="3">
        <v>45522.083333333336</v>
      </c>
      <c r="C239" s="23"/>
      <c r="D239" s="13"/>
      <c r="E239" s="4"/>
      <c r="F239" s="4"/>
      <c r="G239" s="4"/>
      <c r="H239" s="5"/>
      <c r="I239" s="4"/>
      <c r="J239" s="4"/>
      <c r="K239" s="13">
        <f t="shared" si="2"/>
        <v>0</v>
      </c>
      <c r="L239" s="4"/>
      <c r="M239" s="4"/>
      <c r="P239" s="4"/>
      <c r="Q239" s="4">
        <f>SUM(Table1[[#This Row],[Ridge Road]:[Orange St.]],Table1[[#This Row],[Braves Trail]:[Winter Street]],Table1[[#This Row],[Wooded Way]:[Ridley 8"]])</f>
        <v>0</v>
      </c>
      <c r="R239" s="4"/>
    </row>
    <row r="240" spans="1:18" x14ac:dyDescent="0.25">
      <c r="A240" s="16">
        <f>Table1[[#This Row],[Date]]</f>
        <v>45523.083333333336</v>
      </c>
      <c r="B240" s="3">
        <v>45523.083333333336</v>
      </c>
      <c r="C240" s="23"/>
      <c r="D240" s="13"/>
      <c r="E240" s="4"/>
      <c r="F240" s="4"/>
      <c r="G240" s="4"/>
      <c r="H240" s="5"/>
      <c r="I240" s="4"/>
      <c r="J240" s="4"/>
      <c r="K240" s="13">
        <f t="shared" si="2"/>
        <v>0</v>
      </c>
      <c r="L240" s="4"/>
      <c r="M240" s="4"/>
      <c r="P240" s="4"/>
      <c r="Q240" s="4">
        <f>SUM(Table1[[#This Row],[Ridge Road]:[Orange St.]],Table1[[#This Row],[Braves Trail]:[Winter Street]],Table1[[#This Row],[Wooded Way]:[Ridley 8"]])</f>
        <v>0</v>
      </c>
      <c r="R240" s="4"/>
    </row>
    <row r="241" spans="1:18" x14ac:dyDescent="0.25">
      <c r="A241" s="16">
        <f>Table1[[#This Row],[Date]]</f>
        <v>45524.083333333336</v>
      </c>
      <c r="B241" s="3">
        <v>45524.083333333336</v>
      </c>
      <c r="C241" s="23"/>
      <c r="D241" s="13"/>
      <c r="E241" s="4"/>
      <c r="F241" s="4"/>
      <c r="G241" s="4"/>
      <c r="H241" s="5"/>
      <c r="I241" s="4"/>
      <c r="J241" s="4"/>
      <c r="K241" s="13">
        <f t="shared" si="2"/>
        <v>0</v>
      </c>
      <c r="L241" s="4"/>
      <c r="M241" s="4"/>
      <c r="P241" s="4"/>
      <c r="Q241" s="4">
        <f>SUM(Table1[[#This Row],[Ridge Road]:[Orange St.]],Table1[[#This Row],[Braves Trail]:[Winter Street]],Table1[[#This Row],[Wooded Way]:[Ridley 8"]])</f>
        <v>0</v>
      </c>
      <c r="R241" s="4"/>
    </row>
    <row r="242" spans="1:18" x14ac:dyDescent="0.25">
      <c r="A242" s="16">
        <f>Table1[[#This Row],[Date]]</f>
        <v>45525.083333333336</v>
      </c>
      <c r="B242" s="3">
        <v>45525.083333333336</v>
      </c>
      <c r="C242" s="23"/>
      <c r="D242" s="13"/>
      <c r="E242" s="4"/>
      <c r="F242" s="4"/>
      <c r="G242" s="4"/>
      <c r="H242" s="5"/>
      <c r="I242" s="4"/>
      <c r="J242" s="4"/>
      <c r="K242" s="13">
        <f t="shared" si="2"/>
        <v>0</v>
      </c>
      <c r="L242" s="4"/>
      <c r="M242" s="4"/>
      <c r="P242" s="4"/>
      <c r="Q242" s="4">
        <f>SUM(Table1[[#This Row],[Ridge Road]:[Orange St.]],Table1[[#This Row],[Braves Trail]:[Winter Street]],Table1[[#This Row],[Wooded Way]:[Ridley 8"]])</f>
        <v>0</v>
      </c>
      <c r="R242" s="4"/>
    </row>
    <row r="243" spans="1:18" x14ac:dyDescent="0.25">
      <c r="A243" s="16">
        <f>Table1[[#This Row],[Date]]</f>
        <v>45526.083333333336</v>
      </c>
      <c r="B243" s="3">
        <v>45526.083333333336</v>
      </c>
      <c r="C243" s="23"/>
      <c r="D243" s="13"/>
      <c r="E243" s="4"/>
      <c r="F243" s="4"/>
      <c r="G243" s="4"/>
      <c r="H243" s="5"/>
      <c r="I243" s="4"/>
      <c r="J243" s="4"/>
      <c r="K243" s="13">
        <f t="shared" si="2"/>
        <v>0</v>
      </c>
      <c r="L243" s="4"/>
      <c r="M243" s="4"/>
      <c r="P243" s="4"/>
      <c r="Q243" s="4">
        <f>SUM(Table1[[#This Row],[Ridge Road]:[Orange St.]],Table1[[#This Row],[Braves Trail]:[Winter Street]],Table1[[#This Row],[Wooded Way]:[Ridley 8"]])</f>
        <v>0</v>
      </c>
      <c r="R243" s="4"/>
    </row>
    <row r="244" spans="1:18" x14ac:dyDescent="0.25">
      <c r="A244" s="16">
        <f>Table1[[#This Row],[Date]]</f>
        <v>45527.083333333336</v>
      </c>
      <c r="B244" s="3">
        <v>45527.083333333336</v>
      </c>
      <c r="C244" s="23"/>
      <c r="D244" s="13"/>
      <c r="E244" s="4"/>
      <c r="F244" s="4"/>
      <c r="G244" s="4"/>
      <c r="H244" s="5"/>
      <c r="I244" s="4"/>
      <c r="J244" s="4"/>
      <c r="K244" s="13">
        <f t="shared" si="2"/>
        <v>0</v>
      </c>
      <c r="L244" s="4"/>
      <c r="M244" s="4"/>
      <c r="P244" s="4"/>
      <c r="Q244" s="4">
        <f>SUM(Table1[[#This Row],[Ridge Road]:[Orange St.]],Table1[[#This Row],[Braves Trail]:[Winter Street]],Table1[[#This Row],[Wooded Way]:[Ridley 8"]])</f>
        <v>0</v>
      </c>
      <c r="R244" s="4"/>
    </row>
    <row r="245" spans="1:18" x14ac:dyDescent="0.25">
      <c r="A245" s="16">
        <f>Table1[[#This Row],[Date]]</f>
        <v>45528.083333333336</v>
      </c>
      <c r="B245" s="3">
        <v>45528.083333333336</v>
      </c>
      <c r="C245" s="23"/>
      <c r="D245" s="13"/>
      <c r="E245" s="4"/>
      <c r="F245" s="4"/>
      <c r="G245" s="4"/>
      <c r="H245" s="5"/>
      <c r="I245" s="4"/>
      <c r="J245" s="4"/>
      <c r="K245" s="13">
        <f t="shared" si="2"/>
        <v>0</v>
      </c>
      <c r="L245" s="4"/>
      <c r="M245" s="4"/>
      <c r="P245" s="4"/>
      <c r="Q245" s="4">
        <f>SUM(Table1[[#This Row],[Ridge Road]:[Orange St.]],Table1[[#This Row],[Braves Trail]:[Winter Street]],Table1[[#This Row],[Wooded Way]:[Ridley 8"]])</f>
        <v>0</v>
      </c>
      <c r="R245" s="4"/>
    </row>
    <row r="246" spans="1:18" x14ac:dyDescent="0.25">
      <c r="A246" s="16">
        <f>Table1[[#This Row],[Date]]</f>
        <v>45529.083333333336</v>
      </c>
      <c r="B246" s="3">
        <v>45529.083333333336</v>
      </c>
      <c r="C246" s="23"/>
      <c r="D246" s="13"/>
      <c r="E246" s="4"/>
      <c r="F246" s="4"/>
      <c r="G246" s="4"/>
      <c r="H246" s="5"/>
      <c r="I246" s="4"/>
      <c r="J246" s="4"/>
      <c r="K246" s="13">
        <f t="shared" si="2"/>
        <v>0</v>
      </c>
      <c r="L246" s="4"/>
      <c r="M246" s="4"/>
      <c r="P246" s="4"/>
      <c r="Q246" s="4">
        <f>SUM(Table1[[#This Row],[Ridge Road]:[Orange St.]],Table1[[#This Row],[Braves Trail]:[Winter Street]],Table1[[#This Row],[Wooded Way]:[Ridley 8"]])</f>
        <v>0</v>
      </c>
      <c r="R246" s="4"/>
    </row>
    <row r="247" spans="1:18" x14ac:dyDescent="0.25">
      <c r="A247" s="16">
        <f>Table1[[#This Row],[Date]]</f>
        <v>45530.083333333336</v>
      </c>
      <c r="B247" s="3">
        <v>45530.083333333336</v>
      </c>
      <c r="C247" s="23"/>
      <c r="D247" s="13"/>
      <c r="E247" s="4"/>
      <c r="F247" s="4"/>
      <c r="G247" s="4"/>
      <c r="H247" s="5"/>
      <c r="I247" s="4"/>
      <c r="J247" s="4"/>
      <c r="K247" s="13">
        <f t="shared" si="2"/>
        <v>0</v>
      </c>
      <c r="L247" s="4"/>
      <c r="M247" s="4"/>
      <c r="P247" s="4"/>
      <c r="Q247" s="4">
        <f>SUM(Table1[[#This Row],[Ridge Road]:[Orange St.]],Table1[[#This Row],[Braves Trail]:[Winter Street]],Table1[[#This Row],[Wooded Way]:[Ridley 8"]])</f>
        <v>0</v>
      </c>
      <c r="R247" s="4"/>
    </row>
    <row r="248" spans="1:18" x14ac:dyDescent="0.25">
      <c r="A248" s="16">
        <f>Table1[[#This Row],[Date]]</f>
        <v>45531.083333333336</v>
      </c>
      <c r="B248" s="3">
        <v>45531.083333333336</v>
      </c>
      <c r="C248" s="23"/>
      <c r="D248" s="13"/>
      <c r="E248" s="4"/>
      <c r="F248" s="4"/>
      <c r="G248" s="4"/>
      <c r="H248" s="5"/>
      <c r="I248" s="4"/>
      <c r="J248" s="4"/>
      <c r="K248" s="13">
        <f t="shared" si="2"/>
        <v>0</v>
      </c>
      <c r="L248" s="4"/>
      <c r="M248" s="4"/>
      <c r="P248" s="4"/>
      <c r="Q248" s="4">
        <f>SUM(Table1[[#This Row],[Ridge Road]:[Orange St.]],Table1[[#This Row],[Braves Trail]:[Winter Street]],Table1[[#This Row],[Wooded Way]:[Ridley 8"]])</f>
        <v>0</v>
      </c>
      <c r="R248" s="4"/>
    </row>
    <row r="249" spans="1:18" x14ac:dyDescent="0.25">
      <c r="A249" s="16">
        <f>Table1[[#This Row],[Date]]</f>
        <v>45532.083333333336</v>
      </c>
      <c r="B249" s="3">
        <v>45532.083333333336</v>
      </c>
      <c r="C249" s="23"/>
      <c r="D249" s="13"/>
      <c r="E249" s="4"/>
      <c r="F249" s="4"/>
      <c r="G249" s="4"/>
      <c r="H249" s="5"/>
      <c r="I249" s="4"/>
      <c r="J249" s="4"/>
      <c r="K249" s="13">
        <f t="shared" si="2"/>
        <v>0</v>
      </c>
      <c r="L249" s="4"/>
      <c r="M249" s="4"/>
      <c r="P249" s="4"/>
      <c r="Q249" s="4">
        <f>SUM(Table1[[#This Row],[Ridge Road]:[Orange St.]],Table1[[#This Row],[Braves Trail]:[Winter Street]],Table1[[#This Row],[Wooded Way]:[Ridley 8"]])</f>
        <v>0</v>
      </c>
      <c r="R249" s="4"/>
    </row>
    <row r="250" spans="1:18" x14ac:dyDescent="0.25">
      <c r="A250" s="16">
        <f>Table1[[#This Row],[Date]]</f>
        <v>45533.083333333336</v>
      </c>
      <c r="B250" s="3">
        <v>45533.083333333336</v>
      </c>
      <c r="C250" s="23"/>
      <c r="D250" s="13"/>
      <c r="E250" s="4"/>
      <c r="F250" s="4"/>
      <c r="G250" s="4"/>
      <c r="H250" s="5"/>
      <c r="I250" s="4"/>
      <c r="J250" s="4"/>
      <c r="K250" s="13">
        <f t="shared" si="2"/>
        <v>0</v>
      </c>
      <c r="L250" s="4"/>
      <c r="M250" s="4"/>
      <c r="P250" s="4"/>
      <c r="Q250" s="4">
        <f>SUM(Table1[[#This Row],[Ridge Road]:[Orange St.]],Table1[[#This Row],[Braves Trail]:[Winter Street]],Table1[[#This Row],[Wooded Way]:[Ridley 8"]])</f>
        <v>0</v>
      </c>
      <c r="R250" s="4"/>
    </row>
    <row r="251" spans="1:18" x14ac:dyDescent="0.25">
      <c r="A251" s="16">
        <f>Table1[[#This Row],[Date]]</f>
        <v>45534.083333333336</v>
      </c>
      <c r="B251" s="3">
        <v>45534.083333333336</v>
      </c>
      <c r="C251" s="23"/>
      <c r="D251" s="13"/>
      <c r="E251" s="4"/>
      <c r="F251" s="4"/>
      <c r="G251" s="4"/>
      <c r="H251" s="5"/>
      <c r="I251" s="4"/>
      <c r="J251" s="4"/>
      <c r="K251" s="13">
        <f t="shared" si="2"/>
        <v>0</v>
      </c>
      <c r="L251" s="4"/>
      <c r="M251" s="4"/>
      <c r="P251" s="4"/>
      <c r="Q251" s="4">
        <f>SUM(Table1[[#This Row],[Ridge Road]:[Orange St.]],Table1[[#This Row],[Braves Trail]:[Winter Street]],Table1[[#This Row],[Wooded Way]:[Ridley 8"]])</f>
        <v>0</v>
      </c>
      <c r="R251" s="4"/>
    </row>
    <row r="252" spans="1:18" x14ac:dyDescent="0.25">
      <c r="A252" s="16">
        <f>Table1[[#This Row],[Date]]</f>
        <v>45535.083333333336</v>
      </c>
      <c r="B252" s="3">
        <v>45535.083333333336</v>
      </c>
      <c r="C252" s="23"/>
      <c r="D252" s="13"/>
      <c r="E252" s="4"/>
      <c r="F252" s="4"/>
      <c r="G252" s="4"/>
      <c r="H252" s="5"/>
      <c r="I252" s="4"/>
      <c r="J252" s="4"/>
      <c r="K252" s="13">
        <f t="shared" si="2"/>
        <v>0</v>
      </c>
      <c r="L252" s="4"/>
      <c r="M252" s="4"/>
      <c r="P252" s="4"/>
      <c r="Q252" s="4">
        <f>SUM(Table1[[#This Row],[Ridge Road]:[Orange St.]],Table1[[#This Row],[Braves Trail]:[Winter Street]],Table1[[#This Row],[Wooded Way]:[Ridley 8"]])</f>
        <v>0</v>
      </c>
      <c r="R252" s="4"/>
    </row>
    <row r="253" spans="1:18" x14ac:dyDescent="0.25">
      <c r="A253" s="16">
        <f>Table1[[#This Row],[Date]]</f>
        <v>45536.083333333336</v>
      </c>
      <c r="B253" s="3">
        <v>45536.083333333336</v>
      </c>
      <c r="C253" s="23"/>
      <c r="D253" s="13"/>
      <c r="E253" s="4"/>
      <c r="F253" s="4"/>
      <c r="G253" s="4"/>
      <c r="H253" s="5"/>
      <c r="I253" s="4"/>
      <c r="J253" s="4"/>
      <c r="K253" s="13">
        <f t="shared" si="2"/>
        <v>0</v>
      </c>
      <c r="L253" s="4"/>
      <c r="M253" s="4"/>
      <c r="P253" s="4"/>
      <c r="Q253" s="4">
        <f>SUM(Table1[[#This Row],[Ridge Road]:[Orange St.]],Table1[[#This Row],[Braves Trail]:[Winter Street]],Table1[[#This Row],[Wooded Way]:[Ridley 8"]])</f>
        <v>0</v>
      </c>
      <c r="R253" s="4"/>
    </row>
    <row r="254" spans="1:18" x14ac:dyDescent="0.25">
      <c r="A254" s="16">
        <f>Table1[[#This Row],[Date]]</f>
        <v>45537.083333333336</v>
      </c>
      <c r="B254" s="3">
        <v>45537.083333333336</v>
      </c>
      <c r="C254" s="23"/>
      <c r="D254" s="13"/>
      <c r="E254" s="4"/>
      <c r="F254" s="4"/>
      <c r="G254" s="4"/>
      <c r="H254" s="5"/>
      <c r="I254" s="4"/>
      <c r="J254" s="4"/>
      <c r="K254" s="13">
        <f t="shared" si="2"/>
        <v>0</v>
      </c>
      <c r="L254" s="4"/>
      <c r="M254" s="4"/>
      <c r="P254" s="4"/>
      <c r="Q254" s="4">
        <f>SUM(Table1[[#This Row],[Ridge Road]:[Orange St.]],Table1[[#This Row],[Braves Trail]:[Winter Street]],Table1[[#This Row],[Wooded Way]:[Ridley 8"]])</f>
        <v>0</v>
      </c>
      <c r="R254" s="4"/>
    </row>
    <row r="255" spans="1:18" x14ac:dyDescent="0.25">
      <c r="A255" s="16">
        <f>Table1[[#This Row],[Date]]</f>
        <v>45538.083333333336</v>
      </c>
      <c r="B255" s="3">
        <v>45538.083333333336</v>
      </c>
      <c r="C255" s="23"/>
      <c r="D255" s="13"/>
      <c r="E255" s="4"/>
      <c r="F255" s="4"/>
      <c r="G255" s="4"/>
      <c r="H255" s="5"/>
      <c r="I255" s="4"/>
      <c r="J255" s="4"/>
      <c r="K255" s="13">
        <f t="shared" si="2"/>
        <v>0</v>
      </c>
      <c r="L255" s="4"/>
      <c r="M255" s="4"/>
      <c r="P255" s="4"/>
      <c r="Q255" s="4">
        <f>SUM(Table1[[#This Row],[Ridge Road]:[Orange St.]],Table1[[#This Row],[Braves Trail]:[Winter Street]],Table1[[#This Row],[Wooded Way]:[Ridley 8"]])</f>
        <v>0</v>
      </c>
      <c r="R255" s="4"/>
    </row>
    <row r="256" spans="1:18" x14ac:dyDescent="0.25">
      <c r="A256" s="16">
        <f>Table1[[#This Row],[Date]]</f>
        <v>45539.083333333336</v>
      </c>
      <c r="B256" s="3">
        <v>45539.083333333336</v>
      </c>
      <c r="C256" s="23"/>
      <c r="D256" s="13"/>
      <c r="E256" s="4"/>
      <c r="F256" s="4"/>
      <c r="G256" s="4"/>
      <c r="H256" s="5"/>
      <c r="I256" s="4"/>
      <c r="J256" s="4"/>
      <c r="K256" s="13">
        <f t="shared" si="2"/>
        <v>0</v>
      </c>
      <c r="L256" s="4"/>
      <c r="M256" s="4"/>
      <c r="P256" s="4"/>
      <c r="Q256" s="4">
        <f>SUM(Table1[[#This Row],[Ridge Road]:[Orange St.]],Table1[[#This Row],[Braves Trail]:[Winter Street]],Table1[[#This Row],[Wooded Way]:[Ridley 8"]])</f>
        <v>0</v>
      </c>
      <c r="R256" s="4"/>
    </row>
    <row r="257" spans="1:18" x14ac:dyDescent="0.25">
      <c r="A257" s="16">
        <f>Table1[[#This Row],[Date]]</f>
        <v>45540.083333333336</v>
      </c>
      <c r="B257" s="3">
        <v>45540.083333333336</v>
      </c>
      <c r="C257" s="23"/>
      <c r="D257" s="13"/>
      <c r="E257" s="4"/>
      <c r="F257" s="4"/>
      <c r="G257" s="4"/>
      <c r="H257" s="5"/>
      <c r="I257" s="4"/>
      <c r="J257" s="4"/>
      <c r="K257" s="13">
        <f t="shared" si="2"/>
        <v>0</v>
      </c>
      <c r="L257" s="4"/>
      <c r="M257" s="4"/>
      <c r="P257" s="4"/>
      <c r="Q257" s="4">
        <f>SUM(Table1[[#This Row],[Ridge Road]:[Orange St.]],Table1[[#This Row],[Braves Trail]:[Winter Street]],Table1[[#This Row],[Wooded Way]:[Ridley 8"]])</f>
        <v>0</v>
      </c>
      <c r="R257" s="4"/>
    </row>
    <row r="258" spans="1:18" x14ac:dyDescent="0.25">
      <c r="A258" s="16">
        <f>Table1[[#This Row],[Date]]</f>
        <v>45541.083333333336</v>
      </c>
      <c r="B258" s="3">
        <v>45541.083333333336</v>
      </c>
      <c r="C258" s="23"/>
      <c r="D258" s="13"/>
      <c r="E258" s="4"/>
      <c r="F258" s="4"/>
      <c r="G258" s="4"/>
      <c r="H258" s="5"/>
      <c r="I258" s="4"/>
      <c r="J258" s="4"/>
      <c r="K258" s="13">
        <f t="shared" si="2"/>
        <v>0</v>
      </c>
      <c r="L258" s="4"/>
      <c r="M258" s="4"/>
      <c r="P258" s="4"/>
      <c r="Q258" s="4">
        <f>SUM(Table1[[#This Row],[Ridge Road]:[Orange St.]],Table1[[#This Row],[Braves Trail]:[Winter Street]],Table1[[#This Row],[Wooded Way]:[Ridley 8"]])</f>
        <v>0</v>
      </c>
      <c r="R258" s="4"/>
    </row>
    <row r="259" spans="1:18" x14ac:dyDescent="0.25">
      <c r="A259" s="16">
        <f>Table1[[#This Row],[Date]]</f>
        <v>45542.083333333336</v>
      </c>
      <c r="B259" s="3">
        <v>45542.083333333336</v>
      </c>
      <c r="C259" s="23"/>
      <c r="D259" s="13"/>
      <c r="E259" s="4"/>
      <c r="F259" s="4"/>
      <c r="G259" s="4"/>
      <c r="H259" s="5"/>
      <c r="I259" s="4"/>
      <c r="J259" s="4"/>
      <c r="K259" s="13">
        <f t="shared" si="2"/>
        <v>0</v>
      </c>
      <c r="L259" s="4"/>
      <c r="M259" s="4"/>
      <c r="P259" s="4"/>
      <c r="Q259" s="4">
        <f>SUM(Table1[[#This Row],[Ridge Road]:[Orange St.]],Table1[[#This Row],[Braves Trail]:[Winter Street]],Table1[[#This Row],[Wooded Way]:[Ridley 8"]])</f>
        <v>0</v>
      </c>
      <c r="R259" s="4"/>
    </row>
    <row r="260" spans="1:18" x14ac:dyDescent="0.25">
      <c r="A260" s="16">
        <f>Table1[[#This Row],[Date]]</f>
        <v>45543.083333333336</v>
      </c>
      <c r="B260" s="3">
        <v>45543.083333333336</v>
      </c>
      <c r="C260" s="23"/>
      <c r="D260" s="13"/>
      <c r="E260" s="4"/>
      <c r="F260" s="4"/>
      <c r="G260" s="4"/>
      <c r="H260" s="5"/>
      <c r="I260" s="4"/>
      <c r="J260" s="4"/>
      <c r="K260" s="13">
        <f t="shared" si="2"/>
        <v>0</v>
      </c>
      <c r="L260" s="4"/>
      <c r="M260" s="4"/>
      <c r="P260" s="4"/>
      <c r="Q260" s="4">
        <f>SUM(Table1[[#This Row],[Ridge Road]:[Orange St.]],Table1[[#This Row],[Braves Trail]:[Winter Street]],Table1[[#This Row],[Wooded Way]:[Ridley 8"]])</f>
        <v>0</v>
      </c>
      <c r="R260" s="4"/>
    </row>
    <row r="261" spans="1:18" x14ac:dyDescent="0.25">
      <c r="A261" s="16">
        <f>Table1[[#This Row],[Date]]</f>
        <v>45544.083333333336</v>
      </c>
      <c r="B261" s="3">
        <v>45544.083333333336</v>
      </c>
      <c r="C261" s="23"/>
      <c r="D261" s="13"/>
      <c r="E261" s="4"/>
      <c r="F261" s="4"/>
      <c r="G261" s="4"/>
      <c r="H261" s="5"/>
      <c r="I261" s="4"/>
      <c r="J261" s="4"/>
      <c r="K261" s="13">
        <f t="shared" si="2"/>
        <v>0</v>
      </c>
      <c r="L261" s="4"/>
      <c r="M261" s="4"/>
      <c r="P261" s="4"/>
      <c r="Q261" s="4">
        <f>SUM(Table1[[#This Row],[Ridge Road]:[Orange St.]],Table1[[#This Row],[Braves Trail]:[Winter Street]],Table1[[#This Row],[Wooded Way]:[Ridley 8"]])</f>
        <v>0</v>
      </c>
      <c r="R261" s="4"/>
    </row>
    <row r="262" spans="1:18" x14ac:dyDescent="0.25">
      <c r="A262" s="16">
        <f>Table1[[#This Row],[Date]]</f>
        <v>45545.083333333336</v>
      </c>
      <c r="B262" s="3">
        <v>45545.083333333336</v>
      </c>
      <c r="C262" s="23"/>
      <c r="D262" s="13"/>
      <c r="E262" s="4"/>
      <c r="F262" s="4"/>
      <c r="G262" s="4"/>
      <c r="H262" s="5"/>
      <c r="I262" s="4"/>
      <c r="J262" s="4"/>
      <c r="K262" s="13">
        <f t="shared" si="2"/>
        <v>0</v>
      </c>
      <c r="L262" s="4"/>
      <c r="M262" s="4"/>
      <c r="P262" s="4"/>
      <c r="Q262" s="4">
        <f>SUM(Table1[[#This Row],[Ridge Road]:[Orange St.]],Table1[[#This Row],[Braves Trail]:[Winter Street]],Table1[[#This Row],[Wooded Way]:[Ridley 8"]])</f>
        <v>0</v>
      </c>
      <c r="R262" s="4"/>
    </row>
    <row r="263" spans="1:18" x14ac:dyDescent="0.25">
      <c r="A263" s="16">
        <f>Table1[[#This Row],[Date]]</f>
        <v>45546.083333333336</v>
      </c>
      <c r="B263" s="3">
        <v>45546.083333333336</v>
      </c>
      <c r="C263" s="23"/>
      <c r="D263" s="13"/>
      <c r="E263" s="4"/>
      <c r="F263" s="4"/>
      <c r="G263" s="4"/>
      <c r="H263" s="5"/>
      <c r="I263" s="4"/>
      <c r="J263" s="4"/>
      <c r="K263" s="13">
        <f t="shared" si="2"/>
        <v>0</v>
      </c>
      <c r="L263" s="4"/>
      <c r="M263" s="4"/>
      <c r="P263" s="4"/>
      <c r="Q263" s="4">
        <f>SUM(Table1[[#This Row],[Ridge Road]:[Orange St.]],Table1[[#This Row],[Braves Trail]:[Winter Street]],Table1[[#This Row],[Wooded Way]:[Ridley 8"]])</f>
        <v>0</v>
      </c>
      <c r="R263" s="4"/>
    </row>
    <row r="264" spans="1:18" x14ac:dyDescent="0.25">
      <c r="A264" s="16">
        <f>Table1[[#This Row],[Date]]</f>
        <v>45547.083333333336</v>
      </c>
      <c r="B264" s="3">
        <v>45547.083333333336</v>
      </c>
      <c r="C264" s="23"/>
      <c r="D264" s="13"/>
      <c r="E264" s="4"/>
      <c r="F264" s="4"/>
      <c r="G264" s="4"/>
      <c r="H264" s="5"/>
      <c r="I264" s="4"/>
      <c r="J264" s="4"/>
      <c r="K264" s="13">
        <f t="shared" si="2"/>
        <v>0</v>
      </c>
      <c r="L264" s="4"/>
      <c r="M264" s="4"/>
      <c r="P264" s="4"/>
      <c r="Q264" s="4">
        <f>SUM(Table1[[#This Row],[Ridge Road]:[Orange St.]],Table1[[#This Row],[Braves Trail]:[Winter Street]],Table1[[#This Row],[Wooded Way]:[Ridley 8"]])</f>
        <v>0</v>
      </c>
      <c r="R264" s="4"/>
    </row>
    <row r="265" spans="1:18" x14ac:dyDescent="0.25">
      <c r="A265" s="16">
        <f>Table1[[#This Row],[Date]]</f>
        <v>45548.083333333336</v>
      </c>
      <c r="B265" s="3">
        <v>45548.083333333336</v>
      </c>
      <c r="C265" s="23"/>
      <c r="D265" s="13"/>
      <c r="E265" s="4"/>
      <c r="F265" s="4"/>
      <c r="G265" s="4"/>
      <c r="H265" s="5"/>
      <c r="I265" s="4"/>
      <c r="J265" s="4"/>
      <c r="K265" s="13">
        <f t="shared" ref="K265:K328" si="3">T265*1000000</f>
        <v>0</v>
      </c>
      <c r="L265" s="4"/>
      <c r="M265" s="4"/>
      <c r="P265" s="4"/>
      <c r="Q265" s="4">
        <f>SUM(Table1[[#This Row],[Ridge Road]:[Orange St.]],Table1[[#This Row],[Braves Trail]:[Winter Street]],Table1[[#This Row],[Wooded Way]:[Ridley 8"]])</f>
        <v>0</v>
      </c>
      <c r="R265" s="4"/>
    </row>
    <row r="266" spans="1:18" x14ac:dyDescent="0.25">
      <c r="A266" s="16">
        <f>Table1[[#This Row],[Date]]</f>
        <v>45549.083333333336</v>
      </c>
      <c r="B266" s="3">
        <v>45549.083333333336</v>
      </c>
      <c r="C266" s="23"/>
      <c r="D266" s="13"/>
      <c r="E266" s="4"/>
      <c r="F266" s="4"/>
      <c r="G266" s="4"/>
      <c r="H266" s="5"/>
      <c r="I266" s="4"/>
      <c r="J266" s="4"/>
      <c r="K266" s="13">
        <f t="shared" si="3"/>
        <v>0</v>
      </c>
      <c r="L266" s="4"/>
      <c r="M266" s="4"/>
      <c r="P266" s="4"/>
      <c r="Q266" s="4">
        <f>SUM(Table1[[#This Row],[Ridge Road]:[Orange St.]],Table1[[#This Row],[Braves Trail]:[Winter Street]],Table1[[#This Row],[Wooded Way]:[Ridley 8"]])</f>
        <v>0</v>
      </c>
      <c r="R266" s="4"/>
    </row>
    <row r="267" spans="1:18" x14ac:dyDescent="0.25">
      <c r="A267" s="16">
        <f>Table1[[#This Row],[Date]]</f>
        <v>45550.083333333336</v>
      </c>
      <c r="B267" s="3">
        <v>45550.083333333336</v>
      </c>
      <c r="C267" s="23"/>
      <c r="D267" s="13"/>
      <c r="E267" s="4"/>
      <c r="F267" s="4"/>
      <c r="G267" s="4"/>
      <c r="H267" s="5"/>
      <c r="I267" s="4"/>
      <c r="J267" s="4"/>
      <c r="K267" s="13">
        <f t="shared" si="3"/>
        <v>0</v>
      </c>
      <c r="L267" s="4"/>
      <c r="M267" s="4"/>
      <c r="P267" s="4"/>
      <c r="Q267" s="4">
        <f>SUM(Table1[[#This Row],[Ridge Road]:[Orange St.]],Table1[[#This Row],[Braves Trail]:[Winter Street]],Table1[[#This Row],[Wooded Way]:[Ridley 8"]])</f>
        <v>0</v>
      </c>
      <c r="R267" s="4"/>
    </row>
    <row r="268" spans="1:18" x14ac:dyDescent="0.25">
      <c r="A268" s="16">
        <f>Table1[[#This Row],[Date]]</f>
        <v>45551.083333333336</v>
      </c>
      <c r="B268" s="3">
        <v>45551.083333333336</v>
      </c>
      <c r="C268" s="23"/>
      <c r="D268" s="13"/>
      <c r="E268" s="4"/>
      <c r="F268" s="4"/>
      <c r="G268" s="4"/>
      <c r="H268" s="5"/>
      <c r="I268" s="4"/>
      <c r="J268" s="4"/>
      <c r="K268" s="13">
        <f t="shared" si="3"/>
        <v>0</v>
      </c>
      <c r="L268" s="4"/>
      <c r="M268" s="4"/>
      <c r="P268" s="4"/>
      <c r="Q268" s="4">
        <f>SUM(Table1[[#This Row],[Ridge Road]:[Orange St.]],Table1[[#This Row],[Braves Trail]:[Winter Street]],Table1[[#This Row],[Wooded Way]:[Ridley 8"]])</f>
        <v>0</v>
      </c>
      <c r="R268" s="4"/>
    </row>
    <row r="269" spans="1:18" x14ac:dyDescent="0.25">
      <c r="A269" s="16">
        <f>Table1[[#This Row],[Date]]</f>
        <v>45552.083333333336</v>
      </c>
      <c r="B269" s="3">
        <v>45552.083333333336</v>
      </c>
      <c r="C269" s="23"/>
      <c r="D269" s="13"/>
      <c r="E269" s="4"/>
      <c r="F269" s="4"/>
      <c r="G269" s="4"/>
      <c r="H269" s="5"/>
      <c r="I269" s="4"/>
      <c r="J269" s="4"/>
      <c r="K269" s="13">
        <f t="shared" si="3"/>
        <v>0</v>
      </c>
      <c r="L269" s="4"/>
      <c r="M269" s="4"/>
      <c r="P269" s="4"/>
      <c r="Q269" s="4">
        <f>SUM(Table1[[#This Row],[Ridge Road]:[Orange St.]],Table1[[#This Row],[Braves Trail]:[Winter Street]],Table1[[#This Row],[Wooded Way]:[Ridley 8"]])</f>
        <v>0</v>
      </c>
      <c r="R269" s="4"/>
    </row>
    <row r="270" spans="1:18" x14ac:dyDescent="0.25">
      <c r="A270" s="16">
        <f>Table1[[#This Row],[Date]]</f>
        <v>45553.083333333336</v>
      </c>
      <c r="B270" s="3">
        <v>45553.083333333336</v>
      </c>
      <c r="C270" s="23"/>
      <c r="D270" s="13"/>
      <c r="E270" s="4"/>
      <c r="F270" s="4"/>
      <c r="G270" s="4"/>
      <c r="H270" s="5"/>
      <c r="I270" s="4"/>
      <c r="J270" s="4"/>
      <c r="K270" s="13">
        <f t="shared" si="3"/>
        <v>0</v>
      </c>
      <c r="L270" s="4"/>
      <c r="M270" s="4"/>
      <c r="P270" s="4"/>
      <c r="Q270" s="4">
        <f>SUM(Table1[[#This Row],[Ridge Road]:[Orange St.]],Table1[[#This Row],[Braves Trail]:[Winter Street]],Table1[[#This Row],[Wooded Way]:[Ridley 8"]])</f>
        <v>0</v>
      </c>
      <c r="R270" s="4"/>
    </row>
    <row r="271" spans="1:18" x14ac:dyDescent="0.25">
      <c r="A271" s="16">
        <f>Table1[[#This Row],[Date]]</f>
        <v>45554.083333333336</v>
      </c>
      <c r="B271" s="3">
        <v>45554.083333333336</v>
      </c>
      <c r="C271" s="23"/>
      <c r="D271" s="13"/>
      <c r="E271" s="4"/>
      <c r="F271" s="4"/>
      <c r="G271" s="4"/>
      <c r="H271" s="5"/>
      <c r="I271" s="4"/>
      <c r="J271" s="4"/>
      <c r="K271" s="13">
        <f t="shared" si="3"/>
        <v>0</v>
      </c>
      <c r="L271" s="4"/>
      <c r="M271" s="4"/>
      <c r="P271" s="4"/>
      <c r="Q271" s="4">
        <f>SUM(Table1[[#This Row],[Ridge Road]:[Orange St.]],Table1[[#This Row],[Braves Trail]:[Winter Street]],Table1[[#This Row],[Wooded Way]:[Ridley 8"]])</f>
        <v>0</v>
      </c>
      <c r="R271" s="4"/>
    </row>
    <row r="272" spans="1:18" x14ac:dyDescent="0.25">
      <c r="A272" s="16">
        <f>Table1[[#This Row],[Date]]</f>
        <v>45555.083333333336</v>
      </c>
      <c r="B272" s="3">
        <v>45555.083333333336</v>
      </c>
      <c r="C272" s="23"/>
      <c r="D272" s="13"/>
      <c r="E272" s="4"/>
      <c r="F272" s="4"/>
      <c r="G272" s="4"/>
      <c r="H272" s="5"/>
      <c r="I272" s="4"/>
      <c r="J272" s="4"/>
      <c r="K272" s="13">
        <f t="shared" si="3"/>
        <v>0</v>
      </c>
      <c r="L272" s="4"/>
      <c r="M272" s="4"/>
      <c r="P272" s="4"/>
      <c r="Q272" s="4">
        <f>SUM(Table1[[#This Row],[Ridge Road]:[Orange St.]],Table1[[#This Row],[Braves Trail]:[Winter Street]],Table1[[#This Row],[Wooded Way]:[Ridley 8"]])</f>
        <v>0</v>
      </c>
      <c r="R272" s="4"/>
    </row>
    <row r="273" spans="1:18" x14ac:dyDescent="0.25">
      <c r="A273" s="16">
        <f>Table1[[#This Row],[Date]]</f>
        <v>45556.083333333336</v>
      </c>
      <c r="B273" s="3">
        <v>45556.083333333336</v>
      </c>
      <c r="C273" s="23"/>
      <c r="D273" s="13"/>
      <c r="E273" s="4"/>
      <c r="F273" s="4"/>
      <c r="G273" s="4"/>
      <c r="H273" s="5"/>
      <c r="I273" s="4"/>
      <c r="J273" s="4"/>
      <c r="K273" s="13">
        <f t="shared" si="3"/>
        <v>0</v>
      </c>
      <c r="L273" s="4"/>
      <c r="M273" s="4"/>
      <c r="P273" s="4"/>
      <c r="Q273" s="4">
        <f>SUM(Table1[[#This Row],[Ridge Road]:[Orange St.]],Table1[[#This Row],[Braves Trail]:[Winter Street]],Table1[[#This Row],[Wooded Way]:[Ridley 8"]])</f>
        <v>0</v>
      </c>
      <c r="R273" s="4"/>
    </row>
    <row r="274" spans="1:18" x14ac:dyDescent="0.25">
      <c r="A274" s="16">
        <f>Table1[[#This Row],[Date]]</f>
        <v>45557.083333333336</v>
      </c>
      <c r="B274" s="3">
        <v>45557.083333333336</v>
      </c>
      <c r="C274" s="23"/>
      <c r="D274" s="13"/>
      <c r="E274" s="4"/>
      <c r="F274" s="4"/>
      <c r="G274" s="4"/>
      <c r="H274" s="5"/>
      <c r="I274" s="4"/>
      <c r="J274" s="4"/>
      <c r="K274" s="13">
        <f t="shared" si="3"/>
        <v>0</v>
      </c>
      <c r="L274" s="4"/>
      <c r="M274" s="4"/>
      <c r="P274" s="4"/>
      <c r="Q274" s="4">
        <f>SUM(Table1[[#This Row],[Ridge Road]:[Orange St.]],Table1[[#This Row],[Braves Trail]:[Winter Street]],Table1[[#This Row],[Wooded Way]:[Ridley 8"]])</f>
        <v>0</v>
      </c>
      <c r="R274" s="4"/>
    </row>
    <row r="275" spans="1:18" x14ac:dyDescent="0.25">
      <c r="A275" s="16">
        <f>Table1[[#This Row],[Date]]</f>
        <v>45558.083333333336</v>
      </c>
      <c r="B275" s="3">
        <v>45558.083333333336</v>
      </c>
      <c r="C275" s="23"/>
      <c r="D275" s="13"/>
      <c r="E275" s="4"/>
      <c r="F275" s="4"/>
      <c r="G275" s="4"/>
      <c r="H275" s="5"/>
      <c r="I275" s="4"/>
      <c r="J275" s="4"/>
      <c r="K275" s="13">
        <f t="shared" si="3"/>
        <v>0</v>
      </c>
      <c r="L275" s="4"/>
      <c r="M275" s="4"/>
      <c r="P275" s="4"/>
      <c r="Q275" s="4">
        <f>SUM(Table1[[#This Row],[Ridge Road]:[Orange St.]],Table1[[#This Row],[Braves Trail]:[Winter Street]],Table1[[#This Row],[Wooded Way]:[Ridley 8"]])</f>
        <v>0</v>
      </c>
      <c r="R275" s="4"/>
    </row>
    <row r="276" spans="1:18" x14ac:dyDescent="0.25">
      <c r="A276" s="16">
        <f>Table1[[#This Row],[Date]]</f>
        <v>45559.083333333336</v>
      </c>
      <c r="B276" s="3">
        <v>45559.083333333336</v>
      </c>
      <c r="C276" s="23"/>
      <c r="D276" s="13"/>
      <c r="E276" s="4"/>
      <c r="F276" s="4"/>
      <c r="G276" s="4"/>
      <c r="H276" s="5"/>
      <c r="I276" s="4"/>
      <c r="J276" s="4"/>
      <c r="K276" s="13">
        <f t="shared" si="3"/>
        <v>0</v>
      </c>
      <c r="L276" s="4"/>
      <c r="M276" s="4"/>
      <c r="P276" s="4"/>
      <c r="Q276" s="4">
        <f>SUM(Table1[[#This Row],[Ridge Road]:[Orange St.]],Table1[[#This Row],[Braves Trail]:[Winter Street]],Table1[[#This Row],[Wooded Way]:[Ridley 8"]])</f>
        <v>0</v>
      </c>
      <c r="R276" s="4"/>
    </row>
    <row r="277" spans="1:18" x14ac:dyDescent="0.25">
      <c r="A277" s="16">
        <f>Table1[[#This Row],[Date]]</f>
        <v>45560.083333333336</v>
      </c>
      <c r="B277" s="3">
        <v>45560.083333333336</v>
      </c>
      <c r="C277" s="23"/>
      <c r="D277" s="13"/>
      <c r="E277" s="4"/>
      <c r="F277" s="4"/>
      <c r="G277" s="4"/>
      <c r="H277" s="5"/>
      <c r="I277" s="4"/>
      <c r="J277" s="4"/>
      <c r="K277" s="13">
        <f t="shared" si="3"/>
        <v>0</v>
      </c>
      <c r="L277" s="4"/>
      <c r="M277" s="4"/>
      <c r="P277" s="4"/>
      <c r="Q277" s="4">
        <f>SUM(Table1[[#This Row],[Ridge Road]:[Orange St.]],Table1[[#This Row],[Braves Trail]:[Winter Street]],Table1[[#This Row],[Wooded Way]:[Ridley 8"]])</f>
        <v>0</v>
      </c>
      <c r="R277" s="4"/>
    </row>
    <row r="278" spans="1:18" x14ac:dyDescent="0.25">
      <c r="A278" s="16">
        <f>Table1[[#This Row],[Date]]</f>
        <v>45561.083333333336</v>
      </c>
      <c r="B278" s="3">
        <v>45561.083333333336</v>
      </c>
      <c r="C278" s="23"/>
      <c r="D278" s="13"/>
      <c r="E278" s="4"/>
      <c r="F278" s="4"/>
      <c r="G278" s="4"/>
      <c r="H278" s="5"/>
      <c r="I278" s="4"/>
      <c r="J278" s="4"/>
      <c r="K278" s="13">
        <f t="shared" si="3"/>
        <v>0</v>
      </c>
      <c r="L278" s="4"/>
      <c r="M278" s="4"/>
      <c r="P278" s="4"/>
      <c r="Q278" s="4">
        <f>SUM(Table1[[#This Row],[Ridge Road]:[Orange St.]],Table1[[#This Row],[Braves Trail]:[Winter Street]],Table1[[#This Row],[Wooded Way]:[Ridley 8"]])</f>
        <v>0</v>
      </c>
      <c r="R278" s="4"/>
    </row>
    <row r="279" spans="1:18" x14ac:dyDescent="0.25">
      <c r="A279" s="16">
        <f>Table1[[#This Row],[Date]]</f>
        <v>45562.083333333336</v>
      </c>
      <c r="B279" s="3">
        <v>45562.083333333336</v>
      </c>
      <c r="C279" s="23"/>
      <c r="D279" s="13"/>
      <c r="E279" s="4"/>
      <c r="F279" s="4"/>
      <c r="G279" s="4"/>
      <c r="H279" s="5"/>
      <c r="I279" s="4"/>
      <c r="J279" s="4"/>
      <c r="K279" s="13">
        <f t="shared" si="3"/>
        <v>0</v>
      </c>
      <c r="L279" s="4"/>
      <c r="M279" s="4"/>
      <c r="P279" s="4"/>
      <c r="Q279" s="4">
        <f>SUM(Table1[[#This Row],[Ridge Road]:[Orange St.]],Table1[[#This Row],[Braves Trail]:[Winter Street]],Table1[[#This Row],[Wooded Way]:[Ridley 8"]])</f>
        <v>0</v>
      </c>
      <c r="R279" s="4"/>
    </row>
    <row r="280" spans="1:18" x14ac:dyDescent="0.25">
      <c r="A280" s="16">
        <f>Table1[[#This Row],[Date]]</f>
        <v>45563.083333333336</v>
      </c>
      <c r="B280" s="3">
        <v>45563.083333333336</v>
      </c>
      <c r="C280" s="23"/>
      <c r="D280" s="13"/>
      <c r="E280" s="4"/>
      <c r="F280" s="4"/>
      <c r="G280" s="4"/>
      <c r="H280" s="5"/>
      <c r="I280" s="4"/>
      <c r="J280" s="4"/>
      <c r="K280" s="13">
        <f t="shared" si="3"/>
        <v>0</v>
      </c>
      <c r="L280" s="4"/>
      <c r="M280" s="4"/>
      <c r="P280" s="4"/>
      <c r="Q280" s="4">
        <f>SUM(Table1[[#This Row],[Ridge Road]:[Orange St.]],Table1[[#This Row],[Braves Trail]:[Winter Street]],Table1[[#This Row],[Wooded Way]:[Ridley 8"]])</f>
        <v>0</v>
      </c>
      <c r="R280" s="4"/>
    </row>
    <row r="281" spans="1:18" x14ac:dyDescent="0.25">
      <c r="A281" s="16">
        <f>Table1[[#This Row],[Date]]</f>
        <v>45564.083333333336</v>
      </c>
      <c r="B281" s="3">
        <v>45564.083333333336</v>
      </c>
      <c r="C281" s="23"/>
      <c r="D281" s="13"/>
      <c r="E281" s="4"/>
      <c r="F281" s="4"/>
      <c r="G281" s="4"/>
      <c r="H281" s="5"/>
      <c r="I281" s="4"/>
      <c r="J281" s="4"/>
      <c r="K281" s="13">
        <f t="shared" si="3"/>
        <v>0</v>
      </c>
      <c r="L281" s="4"/>
      <c r="M281" s="4"/>
      <c r="P281" s="4"/>
      <c r="Q281" s="4">
        <f>SUM(Table1[[#This Row],[Ridge Road]:[Orange St.]],Table1[[#This Row],[Braves Trail]:[Winter Street]],Table1[[#This Row],[Wooded Way]:[Ridley 8"]])</f>
        <v>0</v>
      </c>
      <c r="R281" s="4"/>
    </row>
    <row r="282" spans="1:18" x14ac:dyDescent="0.25">
      <c r="A282" s="16">
        <f>Table1[[#This Row],[Date]]</f>
        <v>45565.083333333336</v>
      </c>
      <c r="B282" s="3">
        <v>45565.083333333336</v>
      </c>
      <c r="C282" s="23"/>
      <c r="D282" s="13"/>
      <c r="E282" s="4"/>
      <c r="F282" s="4"/>
      <c r="G282" s="4"/>
      <c r="H282" s="5"/>
      <c r="I282" s="4"/>
      <c r="J282" s="4"/>
      <c r="K282" s="13">
        <f t="shared" si="3"/>
        <v>0</v>
      </c>
      <c r="L282" s="4"/>
      <c r="M282" s="4"/>
      <c r="P282" s="4"/>
      <c r="Q282" s="4">
        <f>SUM(Table1[[#This Row],[Ridge Road]:[Orange St.]],Table1[[#This Row],[Braves Trail]:[Winter Street]],Table1[[#This Row],[Wooded Way]:[Ridley 8"]])</f>
        <v>0</v>
      </c>
      <c r="R282" s="4"/>
    </row>
    <row r="283" spans="1:18" x14ac:dyDescent="0.25">
      <c r="A283" s="16">
        <f>Table1[[#This Row],[Date]]</f>
        <v>45566.083333333336</v>
      </c>
      <c r="B283" s="3">
        <v>45566.083333333336</v>
      </c>
      <c r="C283" s="23"/>
      <c r="D283" s="13"/>
      <c r="E283" s="4"/>
      <c r="F283" s="4"/>
      <c r="G283" s="4"/>
      <c r="H283" s="5"/>
      <c r="I283" s="4"/>
      <c r="J283" s="4"/>
      <c r="K283" s="13">
        <f t="shared" si="3"/>
        <v>0</v>
      </c>
      <c r="L283" s="4"/>
      <c r="M283" s="4"/>
      <c r="P283" s="4"/>
      <c r="Q283" s="4">
        <f>SUM(Table1[[#This Row],[Ridge Road]:[Orange St.]],Table1[[#This Row],[Braves Trail]:[Winter Street]],Table1[[#This Row],[Wooded Way]:[Ridley 8"]])</f>
        <v>0</v>
      </c>
      <c r="R283" s="4"/>
    </row>
    <row r="284" spans="1:18" x14ac:dyDescent="0.25">
      <c r="A284" s="16">
        <f>Table1[[#This Row],[Date]]</f>
        <v>45567.083333333336</v>
      </c>
      <c r="B284" s="3">
        <v>45567.083333333336</v>
      </c>
      <c r="C284" s="23"/>
      <c r="D284" s="13"/>
      <c r="E284" s="4"/>
      <c r="F284" s="4"/>
      <c r="G284" s="4"/>
      <c r="H284" s="5"/>
      <c r="I284" s="4"/>
      <c r="J284" s="4"/>
      <c r="K284" s="13">
        <f t="shared" si="3"/>
        <v>0</v>
      </c>
      <c r="L284" s="4"/>
      <c r="M284" s="4"/>
      <c r="P284" s="4"/>
      <c r="Q284" s="4">
        <f>SUM(Table1[[#This Row],[Ridge Road]:[Orange St.]],Table1[[#This Row],[Braves Trail]:[Winter Street]],Table1[[#This Row],[Wooded Way]:[Ridley 8"]])</f>
        <v>0</v>
      </c>
      <c r="R284" s="4"/>
    </row>
    <row r="285" spans="1:18" x14ac:dyDescent="0.25">
      <c r="A285" s="16">
        <f>Table1[[#This Row],[Date]]</f>
        <v>45568.083333333336</v>
      </c>
      <c r="B285" s="3">
        <v>45568.083333333336</v>
      </c>
      <c r="C285" s="23"/>
      <c r="D285" s="13"/>
      <c r="E285" s="4"/>
      <c r="F285" s="4"/>
      <c r="G285" s="4"/>
      <c r="H285" s="5"/>
      <c r="I285" s="4"/>
      <c r="J285" s="4"/>
      <c r="K285" s="13">
        <f t="shared" si="3"/>
        <v>0</v>
      </c>
      <c r="L285" s="4"/>
      <c r="M285" s="4"/>
      <c r="P285" s="4"/>
      <c r="Q285" s="4">
        <f>SUM(Table1[[#This Row],[Ridge Road]:[Orange St.]],Table1[[#This Row],[Braves Trail]:[Winter Street]],Table1[[#This Row],[Wooded Way]:[Ridley 8"]])</f>
        <v>0</v>
      </c>
      <c r="R285" s="4"/>
    </row>
    <row r="286" spans="1:18" x14ac:dyDescent="0.25">
      <c r="A286" s="16">
        <f>Table1[[#This Row],[Date]]</f>
        <v>45569.083333333336</v>
      </c>
      <c r="B286" s="3">
        <v>45569.083333333336</v>
      </c>
      <c r="C286" s="23"/>
      <c r="D286" s="13"/>
      <c r="E286" s="4"/>
      <c r="F286" s="4"/>
      <c r="G286" s="4"/>
      <c r="H286" s="5"/>
      <c r="I286" s="4"/>
      <c r="J286" s="4"/>
      <c r="K286" s="13">
        <f t="shared" si="3"/>
        <v>0</v>
      </c>
      <c r="L286" s="4"/>
      <c r="M286" s="4"/>
      <c r="P286" s="4"/>
      <c r="Q286" s="4">
        <f>SUM(Table1[[#This Row],[Ridge Road]:[Orange St.]],Table1[[#This Row],[Braves Trail]:[Winter Street]],Table1[[#This Row],[Wooded Way]:[Ridley 8"]])</f>
        <v>0</v>
      </c>
      <c r="R286" s="4"/>
    </row>
    <row r="287" spans="1:18" x14ac:dyDescent="0.25">
      <c r="A287" s="16">
        <f>Table1[[#This Row],[Date]]</f>
        <v>45570.083333333336</v>
      </c>
      <c r="B287" s="3">
        <v>45570.083333333336</v>
      </c>
      <c r="C287" s="23"/>
      <c r="D287" s="13"/>
      <c r="E287" s="4"/>
      <c r="F287" s="4"/>
      <c r="G287" s="4"/>
      <c r="H287" s="5"/>
      <c r="I287" s="4"/>
      <c r="J287" s="4"/>
      <c r="K287" s="13">
        <f t="shared" si="3"/>
        <v>0</v>
      </c>
      <c r="L287" s="4"/>
      <c r="M287" s="4"/>
      <c r="P287" s="4"/>
      <c r="Q287" s="4">
        <f>SUM(Table1[[#This Row],[Ridge Road]:[Orange St.]],Table1[[#This Row],[Braves Trail]:[Winter Street]],Table1[[#This Row],[Wooded Way]:[Ridley 8"]])</f>
        <v>0</v>
      </c>
      <c r="R287" s="4"/>
    </row>
    <row r="288" spans="1:18" x14ac:dyDescent="0.25">
      <c r="A288" s="16">
        <f>Table1[[#This Row],[Date]]</f>
        <v>45571.083333333336</v>
      </c>
      <c r="B288" s="3">
        <v>45571.083333333336</v>
      </c>
      <c r="C288" s="23"/>
      <c r="D288" s="13"/>
      <c r="E288" s="4"/>
      <c r="F288" s="4"/>
      <c r="G288" s="4"/>
      <c r="H288" s="5"/>
      <c r="I288" s="4"/>
      <c r="J288" s="4"/>
      <c r="K288" s="13">
        <f t="shared" si="3"/>
        <v>0</v>
      </c>
      <c r="L288" s="4"/>
      <c r="M288" s="4"/>
      <c r="P288" s="4"/>
      <c r="Q288" s="4">
        <f>SUM(Table1[[#This Row],[Ridge Road]:[Orange St.]],Table1[[#This Row],[Braves Trail]:[Winter Street]],Table1[[#This Row],[Wooded Way]:[Ridley 8"]])</f>
        <v>0</v>
      </c>
      <c r="R288" s="4"/>
    </row>
    <row r="289" spans="1:18" x14ac:dyDescent="0.25">
      <c r="A289" s="16">
        <f>Table1[[#This Row],[Date]]</f>
        <v>45572.083333333336</v>
      </c>
      <c r="B289" s="3">
        <v>45572.083333333336</v>
      </c>
      <c r="C289" s="23"/>
      <c r="D289" s="13"/>
      <c r="E289" s="4"/>
      <c r="F289" s="4"/>
      <c r="G289" s="4"/>
      <c r="H289" s="5"/>
      <c r="I289" s="4"/>
      <c r="J289" s="4"/>
      <c r="K289" s="13">
        <f t="shared" si="3"/>
        <v>0</v>
      </c>
      <c r="L289" s="4"/>
      <c r="M289" s="4"/>
      <c r="P289" s="4"/>
      <c r="Q289" s="4">
        <f>SUM(Table1[[#This Row],[Ridge Road]:[Orange St.]],Table1[[#This Row],[Braves Trail]:[Winter Street]],Table1[[#This Row],[Wooded Way]:[Ridley 8"]])</f>
        <v>0</v>
      </c>
      <c r="R289" s="4"/>
    </row>
    <row r="290" spans="1:18" x14ac:dyDescent="0.25">
      <c r="A290" s="16">
        <f>Table1[[#This Row],[Date]]</f>
        <v>45573.083333333336</v>
      </c>
      <c r="B290" s="3">
        <v>45573.083333333336</v>
      </c>
      <c r="C290" s="23"/>
      <c r="D290" s="13"/>
      <c r="E290" s="4"/>
      <c r="F290" s="4"/>
      <c r="G290" s="4"/>
      <c r="H290" s="5"/>
      <c r="I290" s="4"/>
      <c r="J290" s="4"/>
      <c r="K290" s="13">
        <f t="shared" si="3"/>
        <v>0</v>
      </c>
      <c r="L290" s="4"/>
      <c r="M290" s="4"/>
      <c r="P290" s="4"/>
      <c r="Q290" s="4">
        <f>SUM(Table1[[#This Row],[Ridge Road]:[Orange St.]],Table1[[#This Row],[Braves Trail]:[Winter Street]],Table1[[#This Row],[Wooded Way]:[Ridley 8"]])</f>
        <v>0</v>
      </c>
      <c r="R290" s="4"/>
    </row>
    <row r="291" spans="1:18" x14ac:dyDescent="0.25">
      <c r="A291" s="16">
        <f>Table1[[#This Row],[Date]]</f>
        <v>45574.083333333336</v>
      </c>
      <c r="B291" s="3">
        <v>45574.083333333336</v>
      </c>
      <c r="C291" s="23"/>
      <c r="D291" s="13"/>
      <c r="E291" s="4"/>
      <c r="F291" s="4"/>
      <c r="G291" s="4"/>
      <c r="H291" s="5"/>
      <c r="I291" s="4"/>
      <c r="J291" s="4"/>
      <c r="K291" s="13">
        <f t="shared" si="3"/>
        <v>0</v>
      </c>
      <c r="L291" s="4"/>
      <c r="M291" s="4"/>
      <c r="P291" s="4"/>
      <c r="Q291" s="4">
        <f>SUM(Table1[[#This Row],[Ridge Road]:[Orange St.]],Table1[[#This Row],[Braves Trail]:[Winter Street]],Table1[[#This Row],[Wooded Way]:[Ridley 8"]])</f>
        <v>0</v>
      </c>
      <c r="R291" s="4"/>
    </row>
    <row r="292" spans="1:18" x14ac:dyDescent="0.25">
      <c r="A292" s="16">
        <f>Table1[[#This Row],[Date]]</f>
        <v>45575.083333333336</v>
      </c>
      <c r="B292" s="3">
        <v>45575.083333333336</v>
      </c>
      <c r="C292" s="23"/>
      <c r="D292" s="13"/>
      <c r="E292" s="4"/>
      <c r="F292" s="4"/>
      <c r="G292" s="4"/>
      <c r="H292" s="5"/>
      <c r="I292" s="4"/>
      <c r="J292" s="4"/>
      <c r="K292" s="13">
        <f t="shared" si="3"/>
        <v>0</v>
      </c>
      <c r="L292" s="4"/>
      <c r="M292" s="4"/>
      <c r="P292" s="4"/>
      <c r="Q292" s="4">
        <f>SUM(Table1[[#This Row],[Ridge Road]:[Orange St.]],Table1[[#This Row],[Braves Trail]:[Winter Street]],Table1[[#This Row],[Wooded Way]:[Ridley 8"]])</f>
        <v>0</v>
      </c>
      <c r="R292" s="4"/>
    </row>
    <row r="293" spans="1:18" x14ac:dyDescent="0.25">
      <c r="A293" s="16">
        <f>Table1[[#This Row],[Date]]</f>
        <v>45576.083333333336</v>
      </c>
      <c r="B293" s="3">
        <v>45576.083333333336</v>
      </c>
      <c r="C293" s="23"/>
      <c r="D293" s="13"/>
      <c r="E293" s="4"/>
      <c r="F293" s="4"/>
      <c r="G293" s="4"/>
      <c r="H293" s="5"/>
      <c r="I293" s="4"/>
      <c r="J293" s="4"/>
      <c r="K293" s="13">
        <f t="shared" si="3"/>
        <v>0</v>
      </c>
      <c r="L293" s="4"/>
      <c r="M293" s="4"/>
      <c r="P293" s="4"/>
      <c r="Q293" s="4">
        <f>SUM(Table1[[#This Row],[Ridge Road]:[Orange St.]],Table1[[#This Row],[Braves Trail]:[Winter Street]],Table1[[#This Row],[Wooded Way]:[Ridley 8"]])</f>
        <v>0</v>
      </c>
      <c r="R293" s="4"/>
    </row>
    <row r="294" spans="1:18" x14ac:dyDescent="0.25">
      <c r="A294" s="16">
        <f>Table1[[#This Row],[Date]]</f>
        <v>45577.083333333336</v>
      </c>
      <c r="B294" s="3">
        <v>45577.083333333336</v>
      </c>
      <c r="C294" s="23"/>
      <c r="D294" s="13"/>
      <c r="E294" s="4"/>
      <c r="F294" s="4"/>
      <c r="G294" s="4"/>
      <c r="H294" s="5"/>
      <c r="I294" s="4"/>
      <c r="J294" s="4"/>
      <c r="K294" s="13">
        <f t="shared" si="3"/>
        <v>0</v>
      </c>
      <c r="L294" s="4"/>
      <c r="M294" s="4"/>
      <c r="P294" s="4"/>
      <c r="Q294" s="4">
        <f>SUM(Table1[[#This Row],[Ridge Road]:[Orange St.]],Table1[[#This Row],[Braves Trail]:[Winter Street]],Table1[[#This Row],[Wooded Way]:[Ridley 8"]])</f>
        <v>0</v>
      </c>
      <c r="R294" s="4"/>
    </row>
    <row r="295" spans="1:18" x14ac:dyDescent="0.25">
      <c r="A295" s="16">
        <f>Table1[[#This Row],[Date]]</f>
        <v>45578.083333333336</v>
      </c>
      <c r="B295" s="3">
        <v>45578.083333333336</v>
      </c>
      <c r="C295" s="23"/>
      <c r="D295" s="13"/>
      <c r="E295" s="4"/>
      <c r="F295" s="4"/>
      <c r="G295" s="4"/>
      <c r="H295" s="5"/>
      <c r="I295" s="4"/>
      <c r="J295" s="4"/>
      <c r="K295" s="13">
        <f t="shared" si="3"/>
        <v>0</v>
      </c>
      <c r="L295" s="4"/>
      <c r="M295" s="4"/>
      <c r="P295" s="4"/>
      <c r="Q295" s="4">
        <f>SUM(Table1[[#This Row],[Ridge Road]:[Orange St.]],Table1[[#This Row],[Braves Trail]:[Winter Street]],Table1[[#This Row],[Wooded Way]:[Ridley 8"]])</f>
        <v>0</v>
      </c>
      <c r="R295" s="4"/>
    </row>
    <row r="296" spans="1:18" x14ac:dyDescent="0.25">
      <c r="A296" s="16">
        <f>Table1[[#This Row],[Date]]</f>
        <v>45579.083333333336</v>
      </c>
      <c r="B296" s="3">
        <v>45579.083333333336</v>
      </c>
      <c r="C296" s="23"/>
      <c r="D296" s="13"/>
      <c r="E296" s="4"/>
      <c r="F296" s="4"/>
      <c r="G296" s="4"/>
      <c r="H296" s="5"/>
      <c r="I296" s="4"/>
      <c r="J296" s="4"/>
      <c r="K296" s="13">
        <f t="shared" si="3"/>
        <v>0</v>
      </c>
      <c r="L296" s="4"/>
      <c r="M296" s="4"/>
      <c r="P296" s="4"/>
      <c r="Q296" s="4">
        <f>SUM(Table1[[#This Row],[Ridge Road]:[Orange St.]],Table1[[#This Row],[Braves Trail]:[Winter Street]],Table1[[#This Row],[Wooded Way]:[Ridley 8"]])</f>
        <v>0</v>
      </c>
      <c r="R296" s="4"/>
    </row>
    <row r="297" spans="1:18" x14ac:dyDescent="0.25">
      <c r="A297" s="16">
        <f>Table1[[#This Row],[Date]]</f>
        <v>45580.083333333336</v>
      </c>
      <c r="B297" s="3">
        <v>45580.083333333336</v>
      </c>
      <c r="C297" s="23"/>
      <c r="D297" s="13"/>
      <c r="E297" s="4"/>
      <c r="F297" s="4"/>
      <c r="G297" s="4"/>
      <c r="H297" s="5"/>
      <c r="I297" s="4"/>
      <c r="J297" s="4"/>
      <c r="K297" s="13">
        <f t="shared" si="3"/>
        <v>0</v>
      </c>
      <c r="L297" s="4"/>
      <c r="M297" s="4"/>
      <c r="P297" s="4"/>
      <c r="Q297" s="4">
        <f>SUM(Table1[[#This Row],[Ridge Road]:[Orange St.]],Table1[[#This Row],[Braves Trail]:[Winter Street]],Table1[[#This Row],[Wooded Way]:[Ridley 8"]])</f>
        <v>0</v>
      </c>
      <c r="R297" s="4"/>
    </row>
    <row r="298" spans="1:18" x14ac:dyDescent="0.25">
      <c r="A298" s="16">
        <f>Table1[[#This Row],[Date]]</f>
        <v>45581.083333333336</v>
      </c>
      <c r="B298" s="3">
        <v>45581.083333333336</v>
      </c>
      <c r="C298" s="23"/>
      <c r="D298" s="13"/>
      <c r="E298" s="4"/>
      <c r="F298" s="4"/>
      <c r="G298" s="4"/>
      <c r="H298" s="5"/>
      <c r="I298" s="4"/>
      <c r="J298" s="4"/>
      <c r="K298" s="13">
        <f t="shared" si="3"/>
        <v>0</v>
      </c>
      <c r="L298" s="4"/>
      <c r="M298" s="4"/>
      <c r="P298" s="4"/>
      <c r="Q298" s="4">
        <f>SUM(Table1[[#This Row],[Ridge Road]:[Orange St.]],Table1[[#This Row],[Braves Trail]:[Winter Street]],Table1[[#This Row],[Wooded Way]:[Ridley 8"]])</f>
        <v>0</v>
      </c>
      <c r="R298" s="4"/>
    </row>
    <row r="299" spans="1:18" x14ac:dyDescent="0.25">
      <c r="A299" s="16">
        <f>Table1[[#This Row],[Date]]</f>
        <v>45582.083333333336</v>
      </c>
      <c r="B299" s="3">
        <v>45582.083333333336</v>
      </c>
      <c r="C299" s="23"/>
      <c r="D299" s="13"/>
      <c r="E299" s="4"/>
      <c r="F299" s="4"/>
      <c r="G299" s="4"/>
      <c r="H299" s="5"/>
      <c r="I299" s="4"/>
      <c r="J299" s="4"/>
      <c r="K299" s="13">
        <f t="shared" si="3"/>
        <v>0</v>
      </c>
      <c r="L299" s="4"/>
      <c r="M299" s="4"/>
      <c r="P299" s="4"/>
      <c r="Q299" s="4">
        <f>SUM(Table1[[#This Row],[Ridge Road]:[Orange St.]],Table1[[#This Row],[Braves Trail]:[Winter Street]],Table1[[#This Row],[Wooded Way]:[Ridley 8"]])</f>
        <v>0</v>
      </c>
      <c r="R299" s="4"/>
    </row>
    <row r="300" spans="1:18" x14ac:dyDescent="0.25">
      <c r="A300" s="16">
        <f>Table1[[#This Row],[Date]]</f>
        <v>45583.083333333336</v>
      </c>
      <c r="B300" s="3">
        <v>45583.083333333336</v>
      </c>
      <c r="C300" s="23"/>
      <c r="D300" s="13"/>
      <c r="E300" s="4"/>
      <c r="F300" s="4"/>
      <c r="G300" s="4"/>
      <c r="H300" s="5"/>
      <c r="I300" s="4"/>
      <c r="J300" s="4"/>
      <c r="K300" s="13">
        <f t="shared" si="3"/>
        <v>0</v>
      </c>
      <c r="L300" s="4"/>
      <c r="M300" s="4"/>
      <c r="P300" s="4"/>
      <c r="Q300" s="4">
        <f>SUM(Table1[[#This Row],[Ridge Road]:[Orange St.]],Table1[[#This Row],[Braves Trail]:[Winter Street]],Table1[[#This Row],[Wooded Way]:[Ridley 8"]])</f>
        <v>0</v>
      </c>
      <c r="R300" s="4"/>
    </row>
    <row r="301" spans="1:18" x14ac:dyDescent="0.25">
      <c r="A301" s="16">
        <f>Table1[[#This Row],[Date]]</f>
        <v>45584.083333333336</v>
      </c>
      <c r="B301" s="3">
        <v>45584.083333333336</v>
      </c>
      <c r="C301" s="23"/>
      <c r="D301" s="13"/>
      <c r="E301" s="4"/>
      <c r="F301" s="4"/>
      <c r="G301" s="4"/>
      <c r="H301" s="5"/>
      <c r="I301" s="4"/>
      <c r="J301" s="4"/>
      <c r="K301" s="13">
        <f t="shared" si="3"/>
        <v>0</v>
      </c>
      <c r="L301" s="4"/>
      <c r="M301" s="4"/>
      <c r="P301" s="4"/>
      <c r="Q301" s="4">
        <f>SUM(Table1[[#This Row],[Ridge Road]:[Orange St.]],Table1[[#This Row],[Braves Trail]:[Winter Street]],Table1[[#This Row],[Wooded Way]:[Ridley 8"]])</f>
        <v>0</v>
      </c>
      <c r="R301" s="4"/>
    </row>
    <row r="302" spans="1:18" x14ac:dyDescent="0.25">
      <c r="A302" s="16">
        <f>Table1[[#This Row],[Date]]</f>
        <v>45585.083333333336</v>
      </c>
      <c r="B302" s="3">
        <v>45585.083333333336</v>
      </c>
      <c r="C302" s="23"/>
      <c r="D302" s="13"/>
      <c r="E302" s="4"/>
      <c r="F302" s="4"/>
      <c r="G302" s="4"/>
      <c r="H302" s="5"/>
      <c r="I302" s="4"/>
      <c r="J302" s="4"/>
      <c r="K302" s="13">
        <f t="shared" si="3"/>
        <v>0</v>
      </c>
      <c r="L302" s="4"/>
      <c r="M302" s="4"/>
      <c r="P302" s="4"/>
      <c r="Q302" s="4">
        <f>SUM(Table1[[#This Row],[Ridge Road]:[Orange St.]],Table1[[#This Row],[Braves Trail]:[Winter Street]],Table1[[#This Row],[Wooded Way]:[Ridley 8"]])</f>
        <v>0</v>
      </c>
      <c r="R302" s="4"/>
    </row>
    <row r="303" spans="1:18" x14ac:dyDescent="0.25">
      <c r="A303" s="16">
        <f>Table1[[#This Row],[Date]]</f>
        <v>45586.083333333336</v>
      </c>
      <c r="B303" s="3">
        <v>45586.083333333336</v>
      </c>
      <c r="C303" s="23"/>
      <c r="D303" s="13"/>
      <c r="E303" s="4"/>
      <c r="F303" s="4"/>
      <c r="G303" s="4"/>
      <c r="H303" s="5"/>
      <c r="I303" s="4"/>
      <c r="J303" s="4"/>
      <c r="K303" s="13">
        <f t="shared" si="3"/>
        <v>0</v>
      </c>
      <c r="L303" s="4"/>
      <c r="M303" s="4"/>
      <c r="P303" s="4"/>
      <c r="Q303" s="4">
        <f>SUM(Table1[[#This Row],[Ridge Road]:[Orange St.]],Table1[[#This Row],[Braves Trail]:[Winter Street]],Table1[[#This Row],[Wooded Way]:[Ridley 8"]])</f>
        <v>0</v>
      </c>
      <c r="R303" s="4"/>
    </row>
    <row r="304" spans="1:18" x14ac:dyDescent="0.25">
      <c r="A304" s="16">
        <f>Table1[[#This Row],[Date]]</f>
        <v>45587.083333333336</v>
      </c>
      <c r="B304" s="3">
        <v>45587.083333333336</v>
      </c>
      <c r="C304" s="23"/>
      <c r="D304" s="13"/>
      <c r="E304" s="4"/>
      <c r="F304" s="4"/>
      <c r="G304" s="4"/>
      <c r="H304" s="5"/>
      <c r="I304" s="4"/>
      <c r="J304" s="4"/>
      <c r="K304" s="13">
        <f t="shared" si="3"/>
        <v>0</v>
      </c>
      <c r="L304" s="4"/>
      <c r="M304" s="4"/>
      <c r="P304" s="4"/>
      <c r="Q304" s="4">
        <f>SUM(Table1[[#This Row],[Ridge Road]:[Orange St.]],Table1[[#This Row],[Braves Trail]:[Winter Street]],Table1[[#This Row],[Wooded Way]:[Ridley 8"]])</f>
        <v>0</v>
      </c>
      <c r="R304" s="4"/>
    </row>
    <row r="305" spans="1:18" x14ac:dyDescent="0.25">
      <c r="A305" s="16">
        <f>Table1[[#This Row],[Date]]</f>
        <v>45588.083333333336</v>
      </c>
      <c r="B305" s="3">
        <v>45588.083333333336</v>
      </c>
      <c r="C305" s="23"/>
      <c r="D305" s="13"/>
      <c r="E305" s="4"/>
      <c r="F305" s="4"/>
      <c r="G305" s="4"/>
      <c r="H305" s="5"/>
      <c r="I305" s="4"/>
      <c r="J305" s="4"/>
      <c r="K305" s="13">
        <f t="shared" si="3"/>
        <v>0</v>
      </c>
      <c r="L305" s="4"/>
      <c r="M305" s="4"/>
      <c r="P305" s="4"/>
      <c r="Q305" s="4">
        <f>SUM(Table1[[#This Row],[Ridge Road]:[Orange St.]],Table1[[#This Row],[Braves Trail]:[Winter Street]],Table1[[#This Row],[Wooded Way]:[Ridley 8"]])</f>
        <v>0</v>
      </c>
      <c r="R305" s="4"/>
    </row>
    <row r="306" spans="1:18" x14ac:dyDescent="0.25">
      <c r="A306" s="16">
        <f>Table1[[#This Row],[Date]]</f>
        <v>45589.083333333336</v>
      </c>
      <c r="B306" s="3">
        <v>45589.083333333336</v>
      </c>
      <c r="C306" s="23"/>
      <c r="D306" s="13"/>
      <c r="E306" s="4"/>
      <c r="F306" s="4"/>
      <c r="G306" s="4"/>
      <c r="H306" s="5"/>
      <c r="I306" s="4"/>
      <c r="J306" s="4"/>
      <c r="K306" s="13">
        <f t="shared" si="3"/>
        <v>0</v>
      </c>
      <c r="L306" s="4"/>
      <c r="M306" s="4"/>
      <c r="P306" s="4"/>
      <c r="Q306" s="4">
        <f>SUM(Table1[[#This Row],[Ridge Road]:[Orange St.]],Table1[[#This Row],[Braves Trail]:[Winter Street]],Table1[[#This Row],[Wooded Way]:[Ridley 8"]])</f>
        <v>0</v>
      </c>
      <c r="R306" s="4"/>
    </row>
    <row r="307" spans="1:18" x14ac:dyDescent="0.25">
      <c r="A307" s="16">
        <f>Table1[[#This Row],[Date]]</f>
        <v>45590.083333333336</v>
      </c>
      <c r="B307" s="3">
        <v>45590.083333333336</v>
      </c>
      <c r="C307" s="23"/>
      <c r="D307" s="13"/>
      <c r="E307" s="4"/>
      <c r="F307" s="4"/>
      <c r="G307" s="4"/>
      <c r="H307" s="5"/>
      <c r="I307" s="4"/>
      <c r="J307" s="4"/>
      <c r="K307" s="13">
        <f t="shared" si="3"/>
        <v>0</v>
      </c>
      <c r="L307" s="4"/>
      <c r="M307" s="4"/>
      <c r="P307" s="4"/>
      <c r="Q307" s="4">
        <f>SUM(Table1[[#This Row],[Ridge Road]:[Orange St.]],Table1[[#This Row],[Braves Trail]:[Winter Street]],Table1[[#This Row],[Wooded Way]:[Ridley 8"]])</f>
        <v>0</v>
      </c>
      <c r="R307" s="4"/>
    </row>
    <row r="308" spans="1:18" x14ac:dyDescent="0.25">
      <c r="A308" s="16">
        <f>Table1[[#This Row],[Date]]</f>
        <v>45591.083333333336</v>
      </c>
      <c r="B308" s="3">
        <v>45591.083333333336</v>
      </c>
      <c r="C308" s="23"/>
      <c r="D308" s="13"/>
      <c r="E308" s="4"/>
      <c r="F308" s="4"/>
      <c r="G308" s="4"/>
      <c r="H308" s="5"/>
      <c r="I308" s="4"/>
      <c r="J308" s="4"/>
      <c r="K308" s="13">
        <f t="shared" si="3"/>
        <v>0</v>
      </c>
      <c r="L308" s="4"/>
      <c r="M308" s="4"/>
      <c r="P308" s="4"/>
      <c r="Q308" s="4">
        <f>SUM(Table1[[#This Row],[Ridge Road]:[Orange St.]],Table1[[#This Row],[Braves Trail]:[Winter Street]],Table1[[#This Row],[Wooded Way]:[Ridley 8"]])</f>
        <v>0</v>
      </c>
      <c r="R308" s="4"/>
    </row>
    <row r="309" spans="1:18" x14ac:dyDescent="0.25">
      <c r="A309" s="16">
        <f>Table1[[#This Row],[Date]]</f>
        <v>45592.083333333336</v>
      </c>
      <c r="B309" s="3">
        <v>45592.083333333336</v>
      </c>
      <c r="C309" s="23"/>
      <c r="D309" s="13"/>
      <c r="E309" s="4"/>
      <c r="F309" s="4"/>
      <c r="G309" s="4"/>
      <c r="H309" s="5"/>
      <c r="I309" s="4"/>
      <c r="J309" s="4"/>
      <c r="K309" s="13">
        <f t="shared" si="3"/>
        <v>0</v>
      </c>
      <c r="L309" s="4"/>
      <c r="M309" s="4"/>
      <c r="P309" s="4"/>
      <c r="Q309" s="4">
        <f>SUM(Table1[[#This Row],[Ridge Road]:[Orange St.]],Table1[[#This Row],[Braves Trail]:[Winter Street]],Table1[[#This Row],[Wooded Way]:[Ridley 8"]])</f>
        <v>0</v>
      </c>
      <c r="R309" s="4"/>
    </row>
    <row r="310" spans="1:18" x14ac:dyDescent="0.25">
      <c r="A310" s="16">
        <f>Table1[[#This Row],[Date]]</f>
        <v>45593.083333333336</v>
      </c>
      <c r="B310" s="3">
        <v>45593.083333333336</v>
      </c>
      <c r="C310" s="23"/>
      <c r="D310" s="13"/>
      <c r="E310" s="4"/>
      <c r="F310" s="4"/>
      <c r="G310" s="4"/>
      <c r="H310" s="5"/>
      <c r="I310" s="4"/>
      <c r="J310" s="4"/>
      <c r="K310" s="13">
        <f t="shared" si="3"/>
        <v>0</v>
      </c>
      <c r="L310" s="4"/>
      <c r="M310" s="4"/>
      <c r="P310" s="4"/>
      <c r="Q310" s="4">
        <f>SUM(Table1[[#This Row],[Ridge Road]:[Orange St.]],Table1[[#This Row],[Braves Trail]:[Winter Street]],Table1[[#This Row],[Wooded Way]:[Ridley 8"]])</f>
        <v>0</v>
      </c>
      <c r="R310" s="4"/>
    </row>
    <row r="311" spans="1:18" x14ac:dyDescent="0.25">
      <c r="A311" s="16">
        <f>Table1[[#This Row],[Date]]</f>
        <v>45594.083333333336</v>
      </c>
      <c r="B311" s="3">
        <v>45594.083333333336</v>
      </c>
      <c r="C311" s="23"/>
      <c r="D311" s="13"/>
      <c r="E311" s="4"/>
      <c r="F311" s="4"/>
      <c r="G311" s="4"/>
      <c r="H311" s="5"/>
      <c r="I311" s="4"/>
      <c r="J311" s="4"/>
      <c r="K311" s="13">
        <f t="shared" si="3"/>
        <v>0</v>
      </c>
      <c r="L311" s="4"/>
      <c r="M311" s="4"/>
      <c r="P311" s="4"/>
      <c r="Q311" s="4">
        <f>SUM(Table1[[#This Row],[Ridge Road]:[Orange St.]],Table1[[#This Row],[Braves Trail]:[Winter Street]],Table1[[#This Row],[Wooded Way]:[Ridley 8"]])</f>
        <v>0</v>
      </c>
      <c r="R311" s="4"/>
    </row>
    <row r="312" spans="1:18" x14ac:dyDescent="0.25">
      <c r="A312" s="16">
        <f>Table1[[#This Row],[Date]]</f>
        <v>45595.083333333336</v>
      </c>
      <c r="B312" s="3">
        <v>45595.083333333336</v>
      </c>
      <c r="C312" s="23"/>
      <c r="D312" s="13"/>
      <c r="E312" s="4"/>
      <c r="F312" s="4"/>
      <c r="G312" s="4"/>
      <c r="H312" s="5"/>
      <c r="I312" s="4"/>
      <c r="J312" s="4"/>
      <c r="K312" s="13">
        <f t="shared" si="3"/>
        <v>0</v>
      </c>
      <c r="L312" s="4"/>
      <c r="M312" s="4"/>
      <c r="P312" s="4"/>
      <c r="Q312" s="4">
        <f>SUM(Table1[[#This Row],[Ridge Road]:[Orange St.]],Table1[[#This Row],[Braves Trail]:[Winter Street]],Table1[[#This Row],[Wooded Way]:[Ridley 8"]])</f>
        <v>0</v>
      </c>
      <c r="R312" s="4"/>
    </row>
    <row r="313" spans="1:18" x14ac:dyDescent="0.25">
      <c r="A313" s="16">
        <f>Table1[[#This Row],[Date]]</f>
        <v>45596.083333333336</v>
      </c>
      <c r="B313" s="3">
        <v>45596.083333333336</v>
      </c>
      <c r="C313" s="23"/>
      <c r="D313" s="13"/>
      <c r="E313" s="4"/>
      <c r="F313" s="4"/>
      <c r="G313" s="4"/>
      <c r="H313" s="5"/>
      <c r="I313" s="4"/>
      <c r="J313" s="4"/>
      <c r="K313" s="13">
        <f t="shared" si="3"/>
        <v>0</v>
      </c>
      <c r="L313" s="4"/>
      <c r="M313" s="4"/>
      <c r="P313" s="4"/>
      <c r="Q313" s="4">
        <f>SUM(Table1[[#This Row],[Ridge Road]:[Orange St.]],Table1[[#This Row],[Braves Trail]:[Winter Street]],Table1[[#This Row],[Wooded Way]:[Ridley 8"]])</f>
        <v>0</v>
      </c>
      <c r="R313" s="4"/>
    </row>
    <row r="314" spans="1:18" x14ac:dyDescent="0.25">
      <c r="A314" s="16">
        <f>Table1[[#This Row],[Date]]</f>
        <v>45597.083333333336</v>
      </c>
      <c r="B314" s="3">
        <v>45597.083333333336</v>
      </c>
      <c r="C314" s="23"/>
      <c r="D314" s="13"/>
      <c r="E314" s="4"/>
      <c r="F314" s="4"/>
      <c r="G314" s="4"/>
      <c r="H314" s="5"/>
      <c r="I314" s="4"/>
      <c r="J314" s="4"/>
      <c r="K314" s="13">
        <f t="shared" si="3"/>
        <v>0</v>
      </c>
      <c r="L314" s="4"/>
      <c r="M314" s="4"/>
      <c r="P314" s="4"/>
      <c r="Q314" s="4">
        <f>SUM(Table1[[#This Row],[Ridge Road]:[Orange St.]],Table1[[#This Row],[Braves Trail]:[Winter Street]],Table1[[#This Row],[Wooded Way]:[Ridley 8"]])</f>
        <v>0</v>
      </c>
      <c r="R314" s="4"/>
    </row>
    <row r="315" spans="1:18" x14ac:dyDescent="0.25">
      <c r="A315" s="16">
        <f>Table1[[#This Row],[Date]]</f>
        <v>45598.041666666664</v>
      </c>
      <c r="B315" s="3">
        <v>45598.041666666664</v>
      </c>
      <c r="C315" s="23"/>
      <c r="D315" s="13"/>
      <c r="E315" s="4"/>
      <c r="F315" s="4"/>
      <c r="G315" s="4"/>
      <c r="H315" s="5"/>
      <c r="I315" s="4"/>
      <c r="J315" s="4"/>
      <c r="K315" s="13">
        <f t="shared" si="3"/>
        <v>0</v>
      </c>
      <c r="L315" s="4"/>
      <c r="M315" s="4"/>
      <c r="P315" s="4"/>
      <c r="Q315" s="4">
        <f>SUM(Table1[[#This Row],[Ridge Road]:[Orange St.]],Table1[[#This Row],[Braves Trail]:[Winter Street]],Table1[[#This Row],[Wooded Way]:[Ridley 8"]])</f>
        <v>0</v>
      </c>
      <c r="R315" s="4"/>
    </row>
    <row r="316" spans="1:18" x14ac:dyDescent="0.25">
      <c r="A316" s="16">
        <f>Table1[[#This Row],[Date]]</f>
        <v>45599.041666666664</v>
      </c>
      <c r="B316" s="3">
        <v>45599.041666666664</v>
      </c>
      <c r="C316" s="23"/>
      <c r="D316" s="13"/>
      <c r="E316" s="4"/>
      <c r="F316" s="4"/>
      <c r="G316" s="4"/>
      <c r="H316" s="5"/>
      <c r="I316" s="4"/>
      <c r="J316" s="4"/>
      <c r="K316" s="13">
        <f t="shared" si="3"/>
        <v>0</v>
      </c>
      <c r="L316" s="4"/>
      <c r="M316" s="4"/>
      <c r="P316" s="4"/>
      <c r="Q316" s="4">
        <f>SUM(Table1[[#This Row],[Ridge Road]:[Orange St.]],Table1[[#This Row],[Braves Trail]:[Winter Street]],Table1[[#This Row],[Wooded Way]:[Ridley 8"]])</f>
        <v>0</v>
      </c>
      <c r="R316" s="4"/>
    </row>
    <row r="317" spans="1:18" x14ac:dyDescent="0.25">
      <c r="A317" s="16">
        <f>Table1[[#This Row],[Date]]</f>
        <v>45600.041666666664</v>
      </c>
      <c r="B317" s="3">
        <v>45600.041666666664</v>
      </c>
      <c r="C317" s="23"/>
      <c r="D317" s="13"/>
      <c r="E317" s="4"/>
      <c r="F317" s="4"/>
      <c r="G317" s="4"/>
      <c r="H317" s="5"/>
      <c r="I317" s="4"/>
      <c r="J317" s="4"/>
      <c r="K317" s="13">
        <f t="shared" si="3"/>
        <v>0</v>
      </c>
      <c r="L317" s="4"/>
      <c r="M317" s="4"/>
      <c r="P317" s="4"/>
      <c r="Q317" s="4">
        <f>SUM(Table1[[#This Row],[Ridge Road]:[Orange St.]],Table1[[#This Row],[Braves Trail]:[Winter Street]],Table1[[#This Row],[Wooded Way]:[Ridley 8"]])</f>
        <v>0</v>
      </c>
      <c r="R317" s="4"/>
    </row>
    <row r="318" spans="1:18" x14ac:dyDescent="0.25">
      <c r="A318" s="16">
        <f>Table1[[#This Row],[Date]]</f>
        <v>45601.041666666664</v>
      </c>
      <c r="B318" s="3">
        <v>45601.041666666664</v>
      </c>
      <c r="C318" s="23"/>
      <c r="D318" s="13"/>
      <c r="E318" s="4"/>
      <c r="F318" s="4"/>
      <c r="G318" s="4"/>
      <c r="H318" s="5"/>
      <c r="I318" s="4"/>
      <c r="J318" s="4"/>
      <c r="K318" s="13">
        <f t="shared" si="3"/>
        <v>0</v>
      </c>
      <c r="L318" s="4"/>
      <c r="M318" s="4"/>
      <c r="P318" s="4"/>
      <c r="Q318" s="4">
        <f>SUM(Table1[[#This Row],[Ridge Road]:[Orange St.]],Table1[[#This Row],[Braves Trail]:[Winter Street]],Table1[[#This Row],[Wooded Way]:[Ridley 8"]])</f>
        <v>0</v>
      </c>
      <c r="R318" s="4"/>
    </row>
    <row r="319" spans="1:18" x14ac:dyDescent="0.25">
      <c r="A319" s="16">
        <f>Table1[[#This Row],[Date]]</f>
        <v>45602.041666666664</v>
      </c>
      <c r="B319" s="3">
        <v>45602.041666666664</v>
      </c>
      <c r="C319" s="23"/>
      <c r="D319" s="13"/>
      <c r="E319" s="4"/>
      <c r="F319" s="4"/>
      <c r="G319" s="4"/>
      <c r="H319" s="5"/>
      <c r="I319" s="4"/>
      <c r="J319" s="4"/>
      <c r="K319" s="13">
        <f t="shared" si="3"/>
        <v>0</v>
      </c>
      <c r="L319" s="4"/>
      <c r="M319" s="4"/>
      <c r="P319" s="4"/>
      <c r="Q319" s="4">
        <f>SUM(Table1[[#This Row],[Ridge Road]:[Orange St.]],Table1[[#This Row],[Braves Trail]:[Winter Street]],Table1[[#This Row],[Wooded Way]:[Ridley 8"]])</f>
        <v>0</v>
      </c>
      <c r="R319" s="4"/>
    </row>
    <row r="320" spans="1:18" x14ac:dyDescent="0.25">
      <c r="A320" s="16">
        <f>Table1[[#This Row],[Date]]</f>
        <v>45603.041666666664</v>
      </c>
      <c r="B320" s="3">
        <v>45603.041666666664</v>
      </c>
      <c r="C320" s="23"/>
      <c r="D320" s="13"/>
      <c r="E320" s="4"/>
      <c r="F320" s="4"/>
      <c r="G320" s="4"/>
      <c r="H320" s="5"/>
      <c r="I320" s="4"/>
      <c r="J320" s="4"/>
      <c r="K320" s="13">
        <f t="shared" si="3"/>
        <v>0</v>
      </c>
      <c r="L320" s="4"/>
      <c r="M320" s="4"/>
      <c r="P320" s="4"/>
      <c r="Q320" s="4">
        <f>SUM(Table1[[#This Row],[Ridge Road]:[Orange St.]],Table1[[#This Row],[Braves Trail]:[Winter Street]],Table1[[#This Row],[Wooded Way]:[Ridley 8"]])</f>
        <v>0</v>
      </c>
      <c r="R320" s="4"/>
    </row>
    <row r="321" spans="1:18" x14ac:dyDescent="0.25">
      <c r="A321" s="16">
        <f>Table1[[#This Row],[Date]]</f>
        <v>45604.041666666664</v>
      </c>
      <c r="B321" s="3">
        <v>45604.041666666664</v>
      </c>
      <c r="C321" s="23"/>
      <c r="D321" s="13"/>
      <c r="E321" s="4"/>
      <c r="F321" s="4"/>
      <c r="G321" s="4"/>
      <c r="H321" s="5"/>
      <c r="I321" s="4"/>
      <c r="J321" s="4"/>
      <c r="K321" s="13">
        <f t="shared" si="3"/>
        <v>0</v>
      </c>
      <c r="L321" s="4"/>
      <c r="M321" s="4"/>
      <c r="P321" s="4"/>
      <c r="Q321" s="4">
        <f>SUM(Table1[[#This Row],[Ridge Road]:[Orange St.]],Table1[[#This Row],[Braves Trail]:[Winter Street]],Table1[[#This Row],[Wooded Way]:[Ridley 8"]])</f>
        <v>0</v>
      </c>
      <c r="R321" s="4"/>
    </row>
    <row r="322" spans="1:18" x14ac:dyDescent="0.25">
      <c r="A322" s="16">
        <f>Table1[[#This Row],[Date]]</f>
        <v>45605.041666666664</v>
      </c>
      <c r="B322" s="3">
        <v>45605.041666666664</v>
      </c>
      <c r="C322" s="23"/>
      <c r="D322" s="13"/>
      <c r="E322" s="4"/>
      <c r="F322" s="4"/>
      <c r="G322" s="4"/>
      <c r="H322" s="5"/>
      <c r="I322" s="4"/>
      <c r="J322" s="4"/>
      <c r="K322" s="13">
        <f t="shared" si="3"/>
        <v>0</v>
      </c>
      <c r="L322" s="4"/>
      <c r="M322" s="4"/>
      <c r="P322" s="4"/>
      <c r="Q322" s="4">
        <f>SUM(Table1[[#This Row],[Ridge Road]:[Orange St.]],Table1[[#This Row],[Braves Trail]:[Winter Street]],Table1[[#This Row],[Wooded Way]:[Ridley 8"]])</f>
        <v>0</v>
      </c>
      <c r="R322" s="4"/>
    </row>
    <row r="323" spans="1:18" x14ac:dyDescent="0.25">
      <c r="A323" s="16">
        <f>Table1[[#This Row],[Date]]</f>
        <v>45606.041666666664</v>
      </c>
      <c r="B323" s="3">
        <v>45606.041666666664</v>
      </c>
      <c r="C323" s="23"/>
      <c r="D323" s="13"/>
      <c r="E323" s="4"/>
      <c r="F323" s="4"/>
      <c r="G323" s="4"/>
      <c r="H323" s="5"/>
      <c r="I323" s="4"/>
      <c r="J323" s="4"/>
      <c r="K323" s="13">
        <f t="shared" si="3"/>
        <v>0</v>
      </c>
      <c r="L323" s="4"/>
      <c r="M323" s="4"/>
      <c r="P323" s="4"/>
      <c r="Q323" s="4">
        <f>SUM(Table1[[#This Row],[Ridge Road]:[Orange St.]],Table1[[#This Row],[Braves Trail]:[Winter Street]],Table1[[#This Row],[Wooded Way]:[Ridley 8"]])</f>
        <v>0</v>
      </c>
      <c r="R323" s="4"/>
    </row>
    <row r="324" spans="1:18" x14ac:dyDescent="0.25">
      <c r="A324" s="16">
        <f>Table1[[#This Row],[Date]]</f>
        <v>45607.041666666664</v>
      </c>
      <c r="B324" s="3">
        <v>45607.041666666664</v>
      </c>
      <c r="C324" s="23"/>
      <c r="D324" s="13"/>
      <c r="E324" s="4"/>
      <c r="F324" s="4"/>
      <c r="G324" s="4"/>
      <c r="H324" s="5"/>
      <c r="I324" s="4"/>
      <c r="J324" s="4"/>
      <c r="K324" s="13">
        <f t="shared" si="3"/>
        <v>0</v>
      </c>
      <c r="L324" s="4"/>
      <c r="M324" s="4"/>
      <c r="P324" s="4"/>
      <c r="Q324" s="4">
        <f>SUM(Table1[[#This Row],[Ridge Road]:[Orange St.]],Table1[[#This Row],[Braves Trail]:[Winter Street]],Table1[[#This Row],[Wooded Way]:[Ridley 8"]])</f>
        <v>0</v>
      </c>
      <c r="R324" s="4"/>
    </row>
    <row r="325" spans="1:18" x14ac:dyDescent="0.25">
      <c r="A325" s="16">
        <f>Table1[[#This Row],[Date]]</f>
        <v>45608.041666666664</v>
      </c>
      <c r="B325" s="3">
        <v>45608.041666666664</v>
      </c>
      <c r="C325" s="23"/>
      <c r="D325" s="13"/>
      <c r="E325" s="4"/>
      <c r="F325" s="4"/>
      <c r="G325" s="4"/>
      <c r="H325" s="5"/>
      <c r="I325" s="4"/>
      <c r="J325" s="4"/>
      <c r="K325" s="13">
        <f t="shared" si="3"/>
        <v>0</v>
      </c>
      <c r="L325" s="4"/>
      <c r="M325" s="4"/>
      <c r="P325" s="4"/>
      <c r="Q325" s="4">
        <f>SUM(Table1[[#This Row],[Ridge Road]:[Orange St.]],Table1[[#This Row],[Braves Trail]:[Winter Street]],Table1[[#This Row],[Wooded Way]:[Ridley 8"]])</f>
        <v>0</v>
      </c>
      <c r="R325" s="4"/>
    </row>
    <row r="326" spans="1:18" x14ac:dyDescent="0.25">
      <c r="A326" s="16">
        <f>Table1[[#This Row],[Date]]</f>
        <v>45609.041666666664</v>
      </c>
      <c r="B326" s="3">
        <v>45609.041666666664</v>
      </c>
      <c r="C326" s="23"/>
      <c r="D326" s="13"/>
      <c r="E326" s="4"/>
      <c r="F326" s="4"/>
      <c r="G326" s="4"/>
      <c r="H326" s="5"/>
      <c r="I326" s="4"/>
      <c r="J326" s="4"/>
      <c r="K326" s="13">
        <f t="shared" si="3"/>
        <v>0</v>
      </c>
      <c r="L326" s="4"/>
      <c r="M326" s="4"/>
      <c r="P326" s="4"/>
      <c r="Q326" s="4">
        <f>SUM(Table1[[#This Row],[Ridge Road]:[Orange St.]],Table1[[#This Row],[Braves Trail]:[Winter Street]],Table1[[#This Row],[Wooded Way]:[Ridley 8"]])</f>
        <v>0</v>
      </c>
      <c r="R326" s="4"/>
    </row>
    <row r="327" spans="1:18" x14ac:dyDescent="0.25">
      <c r="A327" s="16">
        <f>Table1[[#This Row],[Date]]</f>
        <v>45610.041666666664</v>
      </c>
      <c r="B327" s="3">
        <v>45610.041666666664</v>
      </c>
      <c r="C327" s="23"/>
      <c r="D327" s="13"/>
      <c r="E327" s="4"/>
      <c r="F327" s="4"/>
      <c r="G327" s="4"/>
      <c r="H327" s="5"/>
      <c r="I327" s="4"/>
      <c r="J327" s="4"/>
      <c r="K327" s="13">
        <f t="shared" si="3"/>
        <v>0</v>
      </c>
      <c r="L327" s="4"/>
      <c r="M327" s="4"/>
      <c r="P327" s="4"/>
      <c r="Q327" s="4">
        <f>SUM(Table1[[#This Row],[Ridge Road]:[Orange St.]],Table1[[#This Row],[Braves Trail]:[Winter Street]],Table1[[#This Row],[Wooded Way]:[Ridley 8"]])</f>
        <v>0</v>
      </c>
      <c r="R327" s="4"/>
    </row>
    <row r="328" spans="1:18" x14ac:dyDescent="0.25">
      <c r="A328" s="16">
        <f>Table1[[#This Row],[Date]]</f>
        <v>45611.041666666664</v>
      </c>
      <c r="B328" s="3">
        <v>45611.041666666664</v>
      </c>
      <c r="C328" s="23"/>
      <c r="D328" s="13"/>
      <c r="E328" s="4"/>
      <c r="F328" s="4"/>
      <c r="G328" s="4"/>
      <c r="H328" s="5"/>
      <c r="I328" s="4"/>
      <c r="J328" s="4"/>
      <c r="K328" s="13">
        <f t="shared" si="3"/>
        <v>0</v>
      </c>
      <c r="L328" s="4"/>
      <c r="M328" s="4"/>
      <c r="P328" s="4"/>
      <c r="Q328" s="4">
        <f>SUM(Table1[[#This Row],[Ridge Road]:[Orange St.]],Table1[[#This Row],[Braves Trail]:[Winter Street]],Table1[[#This Row],[Wooded Way]:[Ridley 8"]])</f>
        <v>0</v>
      </c>
      <c r="R328" s="4"/>
    </row>
    <row r="329" spans="1:18" x14ac:dyDescent="0.25">
      <c r="A329" s="16">
        <f>Table1[[#This Row],[Date]]</f>
        <v>45612.041666666664</v>
      </c>
      <c r="B329" s="3">
        <v>45612.041666666664</v>
      </c>
      <c r="C329" s="23"/>
      <c r="D329" s="13"/>
      <c r="E329" s="4"/>
      <c r="F329" s="4"/>
      <c r="G329" s="4"/>
      <c r="H329" s="5"/>
      <c r="I329" s="4"/>
      <c r="J329" s="4"/>
      <c r="K329" s="13">
        <f t="shared" ref="K329:K373" si="4">T329*1000000</f>
        <v>0</v>
      </c>
      <c r="L329" s="4"/>
      <c r="M329" s="4"/>
      <c r="P329" s="4"/>
      <c r="Q329" s="4">
        <f>SUM(Table1[[#This Row],[Ridge Road]:[Orange St.]],Table1[[#This Row],[Braves Trail]:[Winter Street]],Table1[[#This Row],[Wooded Way]:[Ridley 8"]])</f>
        <v>0</v>
      </c>
      <c r="R329" s="4"/>
    </row>
    <row r="330" spans="1:18" x14ac:dyDescent="0.25">
      <c r="A330" s="16">
        <f>Table1[[#This Row],[Date]]</f>
        <v>45613.041666666664</v>
      </c>
      <c r="B330" s="3">
        <v>45613.041666666664</v>
      </c>
      <c r="C330" s="23"/>
      <c r="D330" s="13"/>
      <c r="E330" s="4"/>
      <c r="F330" s="4"/>
      <c r="G330" s="4"/>
      <c r="H330" s="5"/>
      <c r="I330" s="4"/>
      <c r="J330" s="4"/>
      <c r="K330" s="13">
        <f t="shared" si="4"/>
        <v>0</v>
      </c>
      <c r="L330" s="4"/>
      <c r="M330" s="4"/>
      <c r="P330" s="4"/>
      <c r="Q330" s="4">
        <f>SUM(Table1[[#This Row],[Ridge Road]:[Orange St.]],Table1[[#This Row],[Braves Trail]:[Winter Street]],Table1[[#This Row],[Wooded Way]:[Ridley 8"]])</f>
        <v>0</v>
      </c>
      <c r="R330" s="4"/>
    </row>
    <row r="331" spans="1:18" x14ac:dyDescent="0.25">
      <c r="A331" s="16">
        <f>Table1[[#This Row],[Date]]</f>
        <v>45614.041666666664</v>
      </c>
      <c r="B331" s="3">
        <v>45614.041666666664</v>
      </c>
      <c r="C331" s="23"/>
      <c r="D331" s="13"/>
      <c r="E331" s="4"/>
      <c r="F331" s="4"/>
      <c r="G331" s="4"/>
      <c r="H331" s="5"/>
      <c r="I331" s="4"/>
      <c r="J331" s="4"/>
      <c r="K331" s="13">
        <f t="shared" si="4"/>
        <v>0</v>
      </c>
      <c r="L331" s="4"/>
      <c r="M331" s="4"/>
      <c r="P331" s="4"/>
      <c r="Q331" s="4">
        <f>SUM(Table1[[#This Row],[Ridge Road]:[Orange St.]],Table1[[#This Row],[Braves Trail]:[Winter Street]],Table1[[#This Row],[Wooded Way]:[Ridley 8"]])</f>
        <v>0</v>
      </c>
      <c r="R331" s="4"/>
    </row>
    <row r="332" spans="1:18" x14ac:dyDescent="0.25">
      <c r="A332" s="16">
        <f>Table1[[#This Row],[Date]]</f>
        <v>45615.041666666664</v>
      </c>
      <c r="B332" s="3">
        <v>45615.041666666664</v>
      </c>
      <c r="C332" s="23"/>
      <c r="D332" s="13"/>
      <c r="E332" s="4"/>
      <c r="F332" s="4"/>
      <c r="G332" s="4"/>
      <c r="H332" s="5"/>
      <c r="I332" s="4"/>
      <c r="J332" s="4"/>
      <c r="K332" s="13">
        <f t="shared" si="4"/>
        <v>0</v>
      </c>
      <c r="L332" s="4"/>
      <c r="M332" s="4"/>
      <c r="P332" s="4"/>
      <c r="Q332" s="4">
        <f>SUM(Table1[[#This Row],[Ridge Road]:[Orange St.]],Table1[[#This Row],[Braves Trail]:[Winter Street]],Table1[[#This Row],[Wooded Way]:[Ridley 8"]])</f>
        <v>0</v>
      </c>
      <c r="R332" s="4"/>
    </row>
    <row r="333" spans="1:18" x14ac:dyDescent="0.25">
      <c r="A333" s="16">
        <f>Table1[[#This Row],[Date]]</f>
        <v>45616.041666666664</v>
      </c>
      <c r="B333" s="3">
        <v>45616.041666666664</v>
      </c>
      <c r="C333" s="23"/>
      <c r="D333" s="13"/>
      <c r="E333" s="4"/>
      <c r="F333" s="4"/>
      <c r="G333" s="4"/>
      <c r="H333" s="5"/>
      <c r="I333" s="4"/>
      <c r="J333" s="4"/>
      <c r="K333" s="13">
        <f t="shared" si="4"/>
        <v>0</v>
      </c>
      <c r="L333" s="4"/>
      <c r="M333" s="4"/>
      <c r="P333" s="4"/>
      <c r="Q333" s="4">
        <f>SUM(Table1[[#This Row],[Ridge Road]:[Orange St.]],Table1[[#This Row],[Braves Trail]:[Winter Street]],Table1[[#This Row],[Wooded Way]:[Ridley 8"]])</f>
        <v>0</v>
      </c>
      <c r="R333" s="4"/>
    </row>
    <row r="334" spans="1:18" x14ac:dyDescent="0.25">
      <c r="A334" s="16">
        <f>Table1[[#This Row],[Date]]</f>
        <v>45617.041666666664</v>
      </c>
      <c r="B334" s="3">
        <v>45617.041666666664</v>
      </c>
      <c r="C334" s="23"/>
      <c r="D334" s="13"/>
      <c r="E334" s="4"/>
      <c r="F334" s="4"/>
      <c r="G334" s="4"/>
      <c r="H334" s="5"/>
      <c r="I334" s="4"/>
      <c r="J334" s="4"/>
      <c r="K334" s="13">
        <f t="shared" si="4"/>
        <v>0</v>
      </c>
      <c r="L334" s="4"/>
      <c r="M334" s="4"/>
      <c r="P334" s="4"/>
      <c r="Q334" s="4">
        <f>SUM(Table1[[#This Row],[Ridge Road]:[Orange St.]],Table1[[#This Row],[Braves Trail]:[Winter Street]],Table1[[#This Row],[Wooded Way]:[Ridley 8"]])</f>
        <v>0</v>
      </c>
      <c r="R334" s="4"/>
    </row>
    <row r="335" spans="1:18" x14ac:dyDescent="0.25">
      <c r="A335" s="16">
        <f>Table1[[#This Row],[Date]]</f>
        <v>45618.041666666664</v>
      </c>
      <c r="B335" s="3">
        <v>45618.041666666664</v>
      </c>
      <c r="C335" s="23"/>
      <c r="D335" s="13"/>
      <c r="E335" s="4"/>
      <c r="F335" s="4"/>
      <c r="G335" s="4"/>
      <c r="H335" s="5"/>
      <c r="I335" s="4"/>
      <c r="J335" s="4"/>
      <c r="K335" s="13">
        <f t="shared" si="4"/>
        <v>0</v>
      </c>
      <c r="L335" s="4"/>
      <c r="M335" s="4"/>
      <c r="P335" s="4"/>
      <c r="Q335" s="4">
        <f>SUM(Table1[[#This Row],[Ridge Road]:[Orange St.]],Table1[[#This Row],[Braves Trail]:[Winter Street]],Table1[[#This Row],[Wooded Way]:[Ridley 8"]])</f>
        <v>0</v>
      </c>
      <c r="R335" s="4"/>
    </row>
    <row r="336" spans="1:18" x14ac:dyDescent="0.25">
      <c r="A336" s="16">
        <f>Table1[[#This Row],[Date]]</f>
        <v>45619.041666666664</v>
      </c>
      <c r="B336" s="3">
        <v>45619.041666666664</v>
      </c>
      <c r="C336" s="23"/>
      <c r="D336" s="13"/>
      <c r="E336" s="4"/>
      <c r="F336" s="4"/>
      <c r="G336" s="4"/>
      <c r="H336" s="5"/>
      <c r="I336" s="4"/>
      <c r="J336" s="4"/>
      <c r="K336" s="13">
        <f t="shared" si="4"/>
        <v>0</v>
      </c>
      <c r="L336" s="4"/>
      <c r="M336" s="4"/>
      <c r="P336" s="4"/>
      <c r="Q336" s="4">
        <f>SUM(Table1[[#This Row],[Ridge Road]:[Orange St.]],Table1[[#This Row],[Braves Trail]:[Winter Street]],Table1[[#This Row],[Wooded Way]:[Ridley 8"]])</f>
        <v>0</v>
      </c>
      <c r="R336" s="4"/>
    </row>
    <row r="337" spans="1:18" x14ac:dyDescent="0.25">
      <c r="A337" s="16">
        <f>Table1[[#This Row],[Date]]</f>
        <v>45620.041666666664</v>
      </c>
      <c r="B337" s="3">
        <v>45620.041666666664</v>
      </c>
      <c r="C337" s="23"/>
      <c r="D337" s="13"/>
      <c r="E337" s="4"/>
      <c r="F337" s="4"/>
      <c r="G337" s="4"/>
      <c r="H337" s="5"/>
      <c r="I337" s="4"/>
      <c r="J337" s="4"/>
      <c r="K337" s="13">
        <f t="shared" si="4"/>
        <v>0</v>
      </c>
      <c r="L337" s="4"/>
      <c r="M337" s="4"/>
      <c r="P337" s="4"/>
      <c r="Q337" s="4">
        <f>SUM(Table1[[#This Row],[Ridge Road]:[Orange St.]],Table1[[#This Row],[Braves Trail]:[Winter Street]],Table1[[#This Row],[Wooded Way]:[Ridley 8"]])</f>
        <v>0</v>
      </c>
      <c r="R337" s="4"/>
    </row>
    <row r="338" spans="1:18" x14ac:dyDescent="0.25">
      <c r="A338" s="16">
        <f>Table1[[#This Row],[Date]]</f>
        <v>45621.041666666664</v>
      </c>
      <c r="B338" s="3">
        <v>45621.041666666664</v>
      </c>
      <c r="C338" s="23"/>
      <c r="D338" s="13"/>
      <c r="E338" s="4"/>
      <c r="F338" s="4"/>
      <c r="G338" s="4"/>
      <c r="H338" s="5"/>
      <c r="I338" s="4"/>
      <c r="J338" s="4"/>
      <c r="K338" s="13">
        <f t="shared" si="4"/>
        <v>0</v>
      </c>
      <c r="L338" s="4"/>
      <c r="M338" s="4"/>
      <c r="P338" s="4"/>
      <c r="Q338" s="4">
        <f>SUM(Table1[[#This Row],[Ridge Road]:[Orange St.]],Table1[[#This Row],[Braves Trail]:[Winter Street]],Table1[[#This Row],[Wooded Way]:[Ridley 8"]])</f>
        <v>0</v>
      </c>
      <c r="R338" s="4"/>
    </row>
    <row r="339" spans="1:18" x14ac:dyDescent="0.25">
      <c r="A339" s="16">
        <f>Table1[[#This Row],[Date]]</f>
        <v>45622.041666666664</v>
      </c>
      <c r="B339" s="3">
        <v>45622.041666666664</v>
      </c>
      <c r="C339" s="23"/>
      <c r="D339" s="13"/>
      <c r="E339" s="4"/>
      <c r="F339" s="4"/>
      <c r="G339" s="4"/>
      <c r="H339" s="5"/>
      <c r="I339" s="4"/>
      <c r="J339" s="4"/>
      <c r="K339" s="13">
        <f t="shared" si="4"/>
        <v>0</v>
      </c>
      <c r="L339" s="4"/>
      <c r="M339" s="4"/>
      <c r="P339" s="4"/>
      <c r="Q339" s="4">
        <f>SUM(Table1[[#This Row],[Ridge Road]:[Orange St.]],Table1[[#This Row],[Braves Trail]:[Winter Street]],Table1[[#This Row],[Wooded Way]:[Ridley 8"]])</f>
        <v>0</v>
      </c>
      <c r="R339" s="4"/>
    </row>
    <row r="340" spans="1:18" x14ac:dyDescent="0.25">
      <c r="A340" s="16">
        <f>Table1[[#This Row],[Date]]</f>
        <v>45623.041666666664</v>
      </c>
      <c r="B340" s="3">
        <v>45623.041666666664</v>
      </c>
      <c r="C340" s="23"/>
      <c r="D340" s="13"/>
      <c r="E340" s="4"/>
      <c r="F340" s="4"/>
      <c r="G340" s="4"/>
      <c r="H340" s="5"/>
      <c r="I340" s="4"/>
      <c r="J340" s="4"/>
      <c r="K340" s="13">
        <f t="shared" si="4"/>
        <v>0</v>
      </c>
      <c r="L340" s="4"/>
      <c r="M340" s="4"/>
      <c r="P340" s="4"/>
      <c r="Q340" s="4">
        <f>SUM(Table1[[#This Row],[Ridge Road]:[Orange St.]],Table1[[#This Row],[Braves Trail]:[Winter Street]],Table1[[#This Row],[Wooded Way]:[Ridley 8"]])</f>
        <v>0</v>
      </c>
      <c r="R340" s="4"/>
    </row>
    <row r="341" spans="1:18" x14ac:dyDescent="0.25">
      <c r="A341" s="16">
        <f>Table1[[#This Row],[Date]]</f>
        <v>45624.041666666664</v>
      </c>
      <c r="B341" s="3">
        <v>45624.041666666664</v>
      </c>
      <c r="C341" s="23"/>
      <c r="D341" s="13"/>
      <c r="E341" s="4"/>
      <c r="F341" s="4"/>
      <c r="G341" s="4"/>
      <c r="H341" s="5"/>
      <c r="I341" s="4"/>
      <c r="J341" s="4"/>
      <c r="K341" s="13">
        <f t="shared" si="4"/>
        <v>0</v>
      </c>
      <c r="L341" s="4"/>
      <c r="M341" s="4"/>
      <c r="P341" s="4"/>
      <c r="Q341" s="4">
        <f>SUM(Table1[[#This Row],[Ridge Road]:[Orange St.]],Table1[[#This Row],[Braves Trail]:[Winter Street]],Table1[[#This Row],[Wooded Way]:[Ridley 8"]])</f>
        <v>0</v>
      </c>
      <c r="R341" s="4"/>
    </row>
    <row r="342" spans="1:18" x14ac:dyDescent="0.25">
      <c r="A342" s="16">
        <f>Table1[[#This Row],[Date]]</f>
        <v>45625.041666666664</v>
      </c>
      <c r="B342" s="3">
        <v>45625.041666666664</v>
      </c>
      <c r="C342" s="23"/>
      <c r="D342" s="13"/>
      <c r="E342" s="4"/>
      <c r="F342" s="4"/>
      <c r="G342" s="4"/>
      <c r="H342" s="5"/>
      <c r="I342" s="4"/>
      <c r="J342" s="4"/>
      <c r="K342" s="13">
        <f t="shared" si="4"/>
        <v>0</v>
      </c>
      <c r="L342" s="4"/>
      <c r="M342" s="4"/>
      <c r="P342" s="4"/>
      <c r="Q342" s="4">
        <f>SUM(Table1[[#This Row],[Ridge Road]:[Orange St.]],Table1[[#This Row],[Braves Trail]:[Winter Street]],Table1[[#This Row],[Wooded Way]:[Ridley 8"]])</f>
        <v>0</v>
      </c>
      <c r="R342" s="4"/>
    </row>
    <row r="343" spans="1:18" x14ac:dyDescent="0.25">
      <c r="A343" s="16">
        <f>Table1[[#This Row],[Date]]</f>
        <v>45626.041666666664</v>
      </c>
      <c r="B343" s="3">
        <v>45626.041666666664</v>
      </c>
      <c r="C343" s="23"/>
      <c r="D343" s="13"/>
      <c r="E343" s="4"/>
      <c r="F343" s="4"/>
      <c r="G343" s="4"/>
      <c r="H343" s="5"/>
      <c r="I343" s="4"/>
      <c r="J343" s="4"/>
      <c r="K343" s="13">
        <f t="shared" si="4"/>
        <v>0</v>
      </c>
      <c r="L343" s="4"/>
      <c r="M343" s="4"/>
      <c r="P343" s="4"/>
      <c r="Q343" s="4">
        <f>SUM(Table1[[#This Row],[Ridge Road]:[Orange St.]],Table1[[#This Row],[Braves Trail]:[Winter Street]],Table1[[#This Row],[Wooded Way]:[Ridley 8"]])</f>
        <v>0</v>
      </c>
      <c r="R343" s="4"/>
    </row>
    <row r="344" spans="1:18" x14ac:dyDescent="0.25">
      <c r="A344" s="16">
        <f>Table1[[#This Row],[Date]]</f>
        <v>45627.041666666664</v>
      </c>
      <c r="B344" s="3">
        <v>45627.041666666664</v>
      </c>
      <c r="C344" s="23"/>
      <c r="D344" s="13"/>
      <c r="E344" s="4"/>
      <c r="F344" s="4"/>
      <c r="G344" s="4"/>
      <c r="H344" s="5"/>
      <c r="I344" s="4"/>
      <c r="J344" s="4"/>
      <c r="K344" s="13">
        <f t="shared" si="4"/>
        <v>0</v>
      </c>
      <c r="L344" s="4"/>
      <c r="M344" s="4"/>
      <c r="P344" s="4"/>
      <c r="Q344" s="4">
        <f>SUM(Table1[[#This Row],[Ridge Road]:[Orange St.]],Table1[[#This Row],[Braves Trail]:[Winter Street]],Table1[[#This Row],[Wooded Way]:[Ridley 8"]])</f>
        <v>0</v>
      </c>
      <c r="R344" s="4"/>
    </row>
    <row r="345" spans="1:18" x14ac:dyDescent="0.25">
      <c r="A345" s="16">
        <f>Table1[[#This Row],[Date]]</f>
        <v>45628.041666666664</v>
      </c>
      <c r="B345" s="3">
        <v>45628.041666666664</v>
      </c>
      <c r="C345" s="23"/>
      <c r="D345" s="13"/>
      <c r="E345" s="4"/>
      <c r="F345" s="4"/>
      <c r="G345" s="4"/>
      <c r="H345" s="5"/>
      <c r="I345" s="4"/>
      <c r="J345" s="4"/>
      <c r="K345" s="13">
        <f t="shared" si="4"/>
        <v>0</v>
      </c>
      <c r="L345" s="4"/>
      <c r="M345" s="4"/>
      <c r="P345" s="4"/>
      <c r="Q345" s="4">
        <f>SUM(Table1[[#This Row],[Ridge Road]:[Orange St.]],Table1[[#This Row],[Braves Trail]:[Winter Street]],Table1[[#This Row],[Wooded Way]:[Ridley 8"]])</f>
        <v>0</v>
      </c>
      <c r="R345" s="4"/>
    </row>
    <row r="346" spans="1:18" x14ac:dyDescent="0.25">
      <c r="A346" s="16">
        <f>Table1[[#This Row],[Date]]</f>
        <v>45629.041666666664</v>
      </c>
      <c r="B346" s="3">
        <v>45629.041666666664</v>
      </c>
      <c r="C346" s="23"/>
      <c r="D346" s="13"/>
      <c r="E346" s="4"/>
      <c r="F346" s="4"/>
      <c r="G346" s="4"/>
      <c r="H346" s="5"/>
      <c r="I346" s="4"/>
      <c r="J346" s="4"/>
      <c r="K346" s="13">
        <f t="shared" si="4"/>
        <v>0</v>
      </c>
      <c r="L346" s="4"/>
      <c r="M346" s="4"/>
      <c r="P346" s="4"/>
      <c r="Q346" s="4">
        <f>SUM(Table1[[#This Row],[Ridge Road]:[Orange St.]],Table1[[#This Row],[Braves Trail]:[Winter Street]],Table1[[#This Row],[Wooded Way]:[Ridley 8"]])</f>
        <v>0</v>
      </c>
      <c r="R346" s="4"/>
    </row>
    <row r="347" spans="1:18" x14ac:dyDescent="0.25">
      <c r="A347" s="16">
        <f>Table1[[#This Row],[Date]]</f>
        <v>45630.041666666664</v>
      </c>
      <c r="B347" s="3">
        <v>45630.041666666664</v>
      </c>
      <c r="C347" s="23"/>
      <c r="D347" s="13"/>
      <c r="E347" s="4"/>
      <c r="F347" s="4"/>
      <c r="G347" s="4"/>
      <c r="H347" s="5"/>
      <c r="I347" s="4"/>
      <c r="J347" s="4"/>
      <c r="K347" s="13">
        <f t="shared" si="4"/>
        <v>0</v>
      </c>
      <c r="L347" s="4"/>
      <c r="M347" s="4"/>
      <c r="P347" s="4"/>
      <c r="Q347" s="4">
        <f>SUM(Table1[[#This Row],[Ridge Road]:[Orange St.]],Table1[[#This Row],[Braves Trail]:[Winter Street]],Table1[[#This Row],[Wooded Way]:[Ridley 8"]])</f>
        <v>0</v>
      </c>
      <c r="R347" s="4"/>
    </row>
    <row r="348" spans="1:18" x14ac:dyDescent="0.25">
      <c r="A348" s="16">
        <f>Table1[[#This Row],[Date]]</f>
        <v>45631.041666666664</v>
      </c>
      <c r="B348" s="3">
        <v>45631.041666666664</v>
      </c>
      <c r="C348" s="23"/>
      <c r="D348" s="13"/>
      <c r="E348" s="4"/>
      <c r="F348" s="4"/>
      <c r="G348" s="4"/>
      <c r="H348" s="5"/>
      <c r="I348" s="4"/>
      <c r="J348" s="4"/>
      <c r="K348" s="13">
        <f t="shared" si="4"/>
        <v>0</v>
      </c>
      <c r="L348" s="4"/>
      <c r="M348" s="4"/>
      <c r="P348" s="4"/>
      <c r="Q348" s="4">
        <f>SUM(Table1[[#This Row],[Ridge Road]:[Orange St.]],Table1[[#This Row],[Braves Trail]:[Winter Street]],Table1[[#This Row],[Wooded Way]:[Ridley 8"]])</f>
        <v>0</v>
      </c>
      <c r="R348" s="4"/>
    </row>
    <row r="349" spans="1:18" x14ac:dyDescent="0.25">
      <c r="A349" s="16">
        <f>Table1[[#This Row],[Date]]</f>
        <v>45632.041666666664</v>
      </c>
      <c r="B349" s="3">
        <v>45632.041666666664</v>
      </c>
      <c r="C349" s="23"/>
      <c r="D349" s="13"/>
      <c r="E349" s="4"/>
      <c r="F349" s="4"/>
      <c r="G349" s="4"/>
      <c r="H349" s="5"/>
      <c r="I349" s="4"/>
      <c r="J349" s="4"/>
      <c r="K349" s="13">
        <f t="shared" si="4"/>
        <v>0</v>
      </c>
      <c r="L349" s="4"/>
      <c r="M349" s="4"/>
      <c r="P349" s="4"/>
      <c r="Q349" s="4">
        <f>SUM(Table1[[#This Row],[Ridge Road]:[Orange St.]],Table1[[#This Row],[Braves Trail]:[Winter Street]],Table1[[#This Row],[Wooded Way]:[Ridley 8"]])</f>
        <v>0</v>
      </c>
      <c r="R349" s="4"/>
    </row>
    <row r="350" spans="1:18" x14ac:dyDescent="0.25">
      <c r="A350" s="16">
        <f>Table1[[#This Row],[Date]]</f>
        <v>45633.041666666664</v>
      </c>
      <c r="B350" s="3">
        <v>45633.041666666664</v>
      </c>
      <c r="C350" s="23"/>
      <c r="D350" s="13"/>
      <c r="E350" s="4"/>
      <c r="F350" s="4"/>
      <c r="G350" s="4"/>
      <c r="H350" s="5"/>
      <c r="I350" s="4"/>
      <c r="J350" s="4"/>
      <c r="K350" s="13">
        <f t="shared" si="4"/>
        <v>0</v>
      </c>
      <c r="L350" s="4"/>
      <c r="M350" s="4"/>
      <c r="P350" s="4"/>
      <c r="Q350" s="4">
        <f>SUM(Table1[[#This Row],[Ridge Road]:[Orange St.]],Table1[[#This Row],[Braves Trail]:[Winter Street]],Table1[[#This Row],[Wooded Way]:[Ridley 8"]])</f>
        <v>0</v>
      </c>
      <c r="R350" s="4"/>
    </row>
    <row r="351" spans="1:18" x14ac:dyDescent="0.25">
      <c r="A351" s="16">
        <f>Table1[[#This Row],[Date]]</f>
        <v>45634.041666666664</v>
      </c>
      <c r="B351" s="3">
        <v>45634.041666666664</v>
      </c>
      <c r="C351" s="23"/>
      <c r="D351" s="13"/>
      <c r="E351" s="4"/>
      <c r="F351" s="4"/>
      <c r="G351" s="4"/>
      <c r="H351" s="5"/>
      <c r="I351" s="4"/>
      <c r="J351" s="4"/>
      <c r="K351" s="13">
        <f t="shared" si="4"/>
        <v>0</v>
      </c>
      <c r="L351" s="4"/>
      <c r="M351" s="4"/>
      <c r="P351" s="4"/>
      <c r="Q351" s="4">
        <f>SUM(Table1[[#This Row],[Ridge Road]:[Orange St.]],Table1[[#This Row],[Braves Trail]:[Winter Street]],Table1[[#This Row],[Wooded Way]:[Ridley 8"]])</f>
        <v>0</v>
      </c>
      <c r="R351" s="4"/>
    </row>
    <row r="352" spans="1:18" x14ac:dyDescent="0.25">
      <c r="A352" s="16">
        <f>Table1[[#This Row],[Date]]</f>
        <v>45635.041666666664</v>
      </c>
      <c r="B352" s="3">
        <v>45635.041666666664</v>
      </c>
      <c r="C352" s="23"/>
      <c r="D352" s="13"/>
      <c r="E352" s="4"/>
      <c r="F352" s="4"/>
      <c r="G352" s="4"/>
      <c r="H352" s="5"/>
      <c r="I352" s="4"/>
      <c r="J352" s="4"/>
      <c r="K352" s="13">
        <f t="shared" si="4"/>
        <v>0</v>
      </c>
      <c r="L352" s="4"/>
      <c r="M352" s="4"/>
      <c r="P352" s="4"/>
      <c r="Q352" s="4">
        <f>SUM(Table1[[#This Row],[Ridge Road]:[Orange St.]],Table1[[#This Row],[Braves Trail]:[Winter Street]],Table1[[#This Row],[Wooded Way]:[Ridley 8"]])</f>
        <v>0</v>
      </c>
      <c r="R352" s="4"/>
    </row>
    <row r="353" spans="1:18" x14ac:dyDescent="0.25">
      <c r="A353" s="16">
        <f>Table1[[#This Row],[Date]]</f>
        <v>45636.041666666664</v>
      </c>
      <c r="B353" s="3">
        <v>45636.041666666664</v>
      </c>
      <c r="C353" s="23"/>
      <c r="D353" s="13"/>
      <c r="E353" s="4"/>
      <c r="F353" s="4"/>
      <c r="G353" s="4"/>
      <c r="H353" s="5"/>
      <c r="I353" s="4"/>
      <c r="J353" s="4"/>
      <c r="K353" s="13">
        <f t="shared" si="4"/>
        <v>0</v>
      </c>
      <c r="L353" s="4"/>
      <c r="M353" s="4"/>
      <c r="P353" s="4"/>
      <c r="Q353" s="4">
        <f>SUM(Table1[[#This Row],[Ridge Road]:[Orange St.]],Table1[[#This Row],[Braves Trail]:[Winter Street]],Table1[[#This Row],[Wooded Way]:[Ridley 8"]])</f>
        <v>0</v>
      </c>
      <c r="R353" s="4"/>
    </row>
    <row r="354" spans="1:18" x14ac:dyDescent="0.25">
      <c r="A354" s="16">
        <f>Table1[[#This Row],[Date]]</f>
        <v>45637.041666666664</v>
      </c>
      <c r="B354" s="3">
        <v>45637.041666666664</v>
      </c>
      <c r="C354" s="23"/>
      <c r="D354" s="13"/>
      <c r="E354" s="4"/>
      <c r="F354" s="4"/>
      <c r="G354" s="4"/>
      <c r="H354" s="5"/>
      <c r="I354" s="4"/>
      <c r="J354" s="4"/>
      <c r="K354" s="13">
        <f t="shared" si="4"/>
        <v>0</v>
      </c>
      <c r="L354" s="4"/>
      <c r="M354" s="4"/>
      <c r="P354" s="4"/>
      <c r="Q354" s="4">
        <f>SUM(Table1[[#This Row],[Ridge Road]:[Orange St.]],Table1[[#This Row],[Braves Trail]:[Winter Street]],Table1[[#This Row],[Wooded Way]:[Ridley 8"]])</f>
        <v>0</v>
      </c>
      <c r="R354" s="4"/>
    </row>
    <row r="355" spans="1:18" x14ac:dyDescent="0.25">
      <c r="A355" s="16">
        <f>Table1[[#This Row],[Date]]</f>
        <v>45638.041666666664</v>
      </c>
      <c r="B355" s="3">
        <v>45638.041666666664</v>
      </c>
      <c r="C355" s="23"/>
      <c r="D355" s="13"/>
      <c r="E355" s="4"/>
      <c r="F355" s="4"/>
      <c r="G355" s="4"/>
      <c r="H355" s="5"/>
      <c r="I355" s="4"/>
      <c r="J355" s="4"/>
      <c r="K355" s="13">
        <f t="shared" si="4"/>
        <v>0</v>
      </c>
      <c r="L355" s="4"/>
      <c r="M355" s="4"/>
      <c r="P355" s="4"/>
      <c r="Q355" s="4">
        <f>SUM(Table1[[#This Row],[Ridge Road]:[Orange St.]],Table1[[#This Row],[Braves Trail]:[Winter Street]],Table1[[#This Row],[Wooded Way]:[Ridley 8"]])</f>
        <v>0</v>
      </c>
      <c r="R355" s="4"/>
    </row>
    <row r="356" spans="1:18" x14ac:dyDescent="0.25">
      <c r="A356" s="16">
        <f>Table1[[#This Row],[Date]]</f>
        <v>45639.041666666664</v>
      </c>
      <c r="B356" s="3">
        <v>45639.041666666664</v>
      </c>
      <c r="C356" s="23"/>
      <c r="D356" s="13"/>
      <c r="E356" s="4"/>
      <c r="F356" s="4"/>
      <c r="G356" s="4"/>
      <c r="H356" s="5"/>
      <c r="I356" s="4"/>
      <c r="J356" s="4"/>
      <c r="K356" s="13">
        <f t="shared" si="4"/>
        <v>0</v>
      </c>
      <c r="L356" s="4"/>
      <c r="M356" s="4"/>
      <c r="P356" s="4"/>
      <c r="Q356" s="4">
        <f>SUM(Table1[[#This Row],[Ridge Road]:[Orange St.]],Table1[[#This Row],[Braves Trail]:[Winter Street]],Table1[[#This Row],[Wooded Way]:[Ridley 8"]])</f>
        <v>0</v>
      </c>
      <c r="R356" s="4"/>
    </row>
    <row r="357" spans="1:18" x14ac:dyDescent="0.25">
      <c r="A357" s="16">
        <f>Table1[[#This Row],[Date]]</f>
        <v>45640.041666666664</v>
      </c>
      <c r="B357" s="3">
        <v>45640.041666666664</v>
      </c>
      <c r="C357" s="23"/>
      <c r="D357" s="13"/>
      <c r="E357" s="4"/>
      <c r="F357" s="4"/>
      <c r="G357" s="4"/>
      <c r="H357" s="5"/>
      <c r="I357" s="4"/>
      <c r="J357" s="4"/>
      <c r="K357" s="13">
        <f t="shared" si="4"/>
        <v>0</v>
      </c>
      <c r="L357" s="4"/>
      <c r="M357" s="4"/>
      <c r="P357" s="4"/>
      <c r="Q357" s="4">
        <f>SUM(Table1[[#This Row],[Ridge Road]:[Orange St.]],Table1[[#This Row],[Braves Trail]:[Winter Street]],Table1[[#This Row],[Wooded Way]:[Ridley 8"]])</f>
        <v>0</v>
      </c>
      <c r="R357" s="4"/>
    </row>
    <row r="358" spans="1:18" x14ac:dyDescent="0.25">
      <c r="A358" s="16">
        <f>Table1[[#This Row],[Date]]</f>
        <v>45641.041666666664</v>
      </c>
      <c r="B358" s="3">
        <v>45641.041666666664</v>
      </c>
      <c r="C358" s="23"/>
      <c r="D358" s="13"/>
      <c r="E358" s="4"/>
      <c r="F358" s="4"/>
      <c r="G358" s="4"/>
      <c r="H358" s="5"/>
      <c r="I358" s="4"/>
      <c r="J358" s="4"/>
      <c r="K358" s="13">
        <f t="shared" si="4"/>
        <v>0</v>
      </c>
      <c r="L358" s="4"/>
      <c r="M358" s="4"/>
      <c r="P358" s="4"/>
      <c r="Q358" s="4">
        <f>SUM(Table1[[#This Row],[Ridge Road]:[Orange St.]],Table1[[#This Row],[Braves Trail]:[Winter Street]],Table1[[#This Row],[Wooded Way]:[Ridley 8"]])</f>
        <v>0</v>
      </c>
      <c r="R358" s="4"/>
    </row>
    <row r="359" spans="1:18" x14ac:dyDescent="0.25">
      <c r="A359" s="16">
        <f>Table1[[#This Row],[Date]]</f>
        <v>45642.041666666664</v>
      </c>
      <c r="B359" s="3">
        <v>45642.041666666664</v>
      </c>
      <c r="C359" s="23"/>
      <c r="D359" s="13"/>
      <c r="E359" s="4"/>
      <c r="F359" s="4"/>
      <c r="G359" s="4"/>
      <c r="H359" s="5"/>
      <c r="I359" s="4"/>
      <c r="J359" s="4"/>
      <c r="K359" s="13">
        <f t="shared" si="4"/>
        <v>0</v>
      </c>
      <c r="L359" s="4"/>
      <c r="M359" s="4"/>
      <c r="P359" s="4"/>
      <c r="Q359" s="4">
        <f>SUM(Table1[[#This Row],[Ridge Road]:[Orange St.]],Table1[[#This Row],[Braves Trail]:[Winter Street]],Table1[[#This Row],[Wooded Way]:[Ridley 8"]])</f>
        <v>0</v>
      </c>
      <c r="R359" s="4"/>
    </row>
    <row r="360" spans="1:18" x14ac:dyDescent="0.25">
      <c r="A360" s="16">
        <f>Table1[[#This Row],[Date]]</f>
        <v>45643.041666666664</v>
      </c>
      <c r="B360" s="3">
        <v>45643.041666666664</v>
      </c>
      <c r="C360" s="23"/>
      <c r="D360" s="13"/>
      <c r="E360" s="4"/>
      <c r="F360" s="4"/>
      <c r="G360" s="4"/>
      <c r="H360" s="5"/>
      <c r="I360" s="4"/>
      <c r="J360" s="4"/>
      <c r="K360" s="13">
        <f t="shared" si="4"/>
        <v>0</v>
      </c>
      <c r="L360" s="4"/>
      <c r="M360" s="4"/>
      <c r="P360" s="4"/>
      <c r="Q360" s="4">
        <f>SUM(Table1[[#This Row],[Ridge Road]:[Orange St.]],Table1[[#This Row],[Braves Trail]:[Winter Street]],Table1[[#This Row],[Wooded Way]:[Ridley 8"]])</f>
        <v>0</v>
      </c>
      <c r="R360" s="4"/>
    </row>
    <row r="361" spans="1:18" x14ac:dyDescent="0.25">
      <c r="A361" s="16">
        <f>Table1[[#This Row],[Date]]</f>
        <v>45644.041666666664</v>
      </c>
      <c r="B361" s="3">
        <v>45644.041666666664</v>
      </c>
      <c r="C361" s="23"/>
      <c r="D361" s="13"/>
      <c r="E361" s="4"/>
      <c r="F361" s="4"/>
      <c r="G361" s="4"/>
      <c r="H361" s="5"/>
      <c r="I361" s="4"/>
      <c r="J361" s="4"/>
      <c r="K361" s="13">
        <f t="shared" si="4"/>
        <v>0</v>
      </c>
      <c r="L361" s="4"/>
      <c r="M361" s="4"/>
      <c r="P361" s="4"/>
      <c r="Q361" s="4">
        <f>SUM(Table1[[#This Row],[Ridge Road]:[Orange St.]],Table1[[#This Row],[Braves Trail]:[Winter Street]],Table1[[#This Row],[Wooded Way]:[Ridley 8"]])</f>
        <v>0</v>
      </c>
      <c r="R361" s="4"/>
    </row>
    <row r="362" spans="1:18" x14ac:dyDescent="0.25">
      <c r="A362" s="16">
        <f>Table1[[#This Row],[Date]]</f>
        <v>45645.041666666664</v>
      </c>
      <c r="B362" s="3">
        <v>45645.041666666664</v>
      </c>
      <c r="C362" s="23"/>
      <c r="D362" s="13"/>
      <c r="E362" s="4"/>
      <c r="F362" s="4"/>
      <c r="G362" s="4"/>
      <c r="H362" s="5"/>
      <c r="I362" s="4"/>
      <c r="J362" s="4"/>
      <c r="K362" s="13">
        <f t="shared" si="4"/>
        <v>0</v>
      </c>
      <c r="L362" s="4"/>
      <c r="M362" s="4"/>
      <c r="P362" s="4"/>
      <c r="Q362" s="4">
        <f>SUM(Table1[[#This Row],[Ridge Road]:[Orange St.]],Table1[[#This Row],[Braves Trail]:[Winter Street]],Table1[[#This Row],[Wooded Way]:[Ridley 8"]])</f>
        <v>0</v>
      </c>
      <c r="R362" s="4"/>
    </row>
    <row r="363" spans="1:18" x14ac:dyDescent="0.25">
      <c r="A363" s="16">
        <f>Table1[[#This Row],[Date]]</f>
        <v>45646.041666666664</v>
      </c>
      <c r="B363" s="3">
        <v>45646.041666666664</v>
      </c>
      <c r="C363" s="23"/>
      <c r="D363" s="13"/>
      <c r="E363" s="4"/>
      <c r="F363" s="4"/>
      <c r="G363" s="4"/>
      <c r="H363" s="5"/>
      <c r="I363" s="4"/>
      <c r="J363" s="4"/>
      <c r="K363" s="13">
        <f t="shared" si="4"/>
        <v>0</v>
      </c>
      <c r="L363" s="4"/>
      <c r="M363" s="4"/>
      <c r="P363" s="4"/>
      <c r="Q363" s="4">
        <f>SUM(Table1[[#This Row],[Ridge Road]:[Orange St.]],Table1[[#This Row],[Braves Trail]:[Winter Street]],Table1[[#This Row],[Wooded Way]:[Ridley 8"]])</f>
        <v>0</v>
      </c>
      <c r="R363" s="4"/>
    </row>
    <row r="364" spans="1:18" x14ac:dyDescent="0.25">
      <c r="A364" s="16">
        <f>Table1[[#This Row],[Date]]</f>
        <v>45647.041666666664</v>
      </c>
      <c r="B364" s="3">
        <v>45647.041666666664</v>
      </c>
      <c r="C364" s="23"/>
      <c r="D364" s="13"/>
      <c r="E364" s="4"/>
      <c r="F364" s="4"/>
      <c r="G364" s="4"/>
      <c r="H364" s="5"/>
      <c r="I364" s="4"/>
      <c r="J364" s="4"/>
      <c r="K364" s="13">
        <f t="shared" si="4"/>
        <v>0</v>
      </c>
      <c r="L364" s="4"/>
      <c r="M364" s="4"/>
      <c r="P364" s="4"/>
      <c r="Q364" s="4">
        <f>SUM(Table1[[#This Row],[Ridge Road]:[Orange St.]],Table1[[#This Row],[Braves Trail]:[Winter Street]],Table1[[#This Row],[Wooded Way]:[Ridley 8"]])</f>
        <v>0</v>
      </c>
      <c r="R364" s="4"/>
    </row>
    <row r="365" spans="1:18" x14ac:dyDescent="0.25">
      <c r="A365" s="16">
        <f>Table1[[#This Row],[Date]]</f>
        <v>45648.041666666664</v>
      </c>
      <c r="B365" s="3">
        <v>45648.041666666664</v>
      </c>
      <c r="C365" s="23"/>
      <c r="D365" s="13"/>
      <c r="E365" s="4"/>
      <c r="F365" s="4"/>
      <c r="G365" s="4"/>
      <c r="H365" s="5"/>
      <c r="I365" s="4"/>
      <c r="J365" s="4"/>
      <c r="K365" s="13">
        <f t="shared" si="4"/>
        <v>0</v>
      </c>
      <c r="L365" s="4"/>
      <c r="M365" s="4"/>
      <c r="P365" s="4"/>
      <c r="Q365" s="4">
        <f>SUM(Table1[[#This Row],[Ridge Road]:[Orange St.]],Table1[[#This Row],[Braves Trail]:[Winter Street]],Table1[[#This Row],[Wooded Way]:[Ridley 8"]])</f>
        <v>0</v>
      </c>
      <c r="R365" s="4"/>
    </row>
    <row r="366" spans="1:18" x14ac:dyDescent="0.25">
      <c r="A366" s="16">
        <f>Table1[[#This Row],[Date]]</f>
        <v>45649.041666666664</v>
      </c>
      <c r="B366" s="3">
        <v>45649.041666666664</v>
      </c>
      <c r="C366" s="23"/>
      <c r="D366" s="13"/>
      <c r="E366" s="4"/>
      <c r="F366" s="4"/>
      <c r="G366" s="4"/>
      <c r="H366" s="5"/>
      <c r="I366" s="4"/>
      <c r="J366" s="4"/>
      <c r="K366" s="13">
        <f t="shared" si="4"/>
        <v>0</v>
      </c>
      <c r="L366" s="4"/>
      <c r="M366" s="4"/>
      <c r="P366" s="4"/>
      <c r="Q366" s="4">
        <f>SUM(Table1[[#This Row],[Ridge Road]:[Orange St.]],Table1[[#This Row],[Braves Trail]:[Winter Street]],Table1[[#This Row],[Wooded Way]:[Ridley 8"]])</f>
        <v>0</v>
      </c>
      <c r="R366" s="4"/>
    </row>
    <row r="367" spans="1:18" x14ac:dyDescent="0.25">
      <c r="A367" s="16">
        <f>Table1[[#This Row],[Date]]</f>
        <v>45650.041666666664</v>
      </c>
      <c r="B367" s="3">
        <v>45650.041666666664</v>
      </c>
      <c r="C367" s="23"/>
      <c r="D367" s="13"/>
      <c r="E367" s="4"/>
      <c r="F367" s="4"/>
      <c r="G367" s="4"/>
      <c r="H367" s="5"/>
      <c r="I367" s="4"/>
      <c r="J367" s="4"/>
      <c r="K367" s="13">
        <f t="shared" si="4"/>
        <v>0</v>
      </c>
      <c r="L367" s="4"/>
      <c r="M367" s="4"/>
      <c r="P367" s="4"/>
      <c r="Q367" s="4">
        <f>SUM(Table1[[#This Row],[Ridge Road]:[Orange St.]],Table1[[#This Row],[Braves Trail]:[Winter Street]],Table1[[#This Row],[Wooded Way]:[Ridley 8"]])</f>
        <v>0</v>
      </c>
      <c r="R367" s="4"/>
    </row>
    <row r="368" spans="1:18" x14ac:dyDescent="0.25">
      <c r="A368" s="16">
        <f>Table1[[#This Row],[Date]]</f>
        <v>45651.041666666664</v>
      </c>
      <c r="B368" s="3">
        <v>45651.041666666664</v>
      </c>
      <c r="C368" s="23"/>
      <c r="D368" s="13"/>
      <c r="E368" s="4"/>
      <c r="F368" s="4"/>
      <c r="G368" s="4"/>
      <c r="H368" s="5"/>
      <c r="I368" s="4"/>
      <c r="J368" s="4"/>
      <c r="K368" s="13">
        <f t="shared" si="4"/>
        <v>0</v>
      </c>
      <c r="L368" s="4"/>
      <c r="M368" s="4"/>
      <c r="P368" s="4"/>
      <c r="Q368" s="4">
        <f>SUM(Table1[[#This Row],[Ridge Road]:[Orange St.]],Table1[[#This Row],[Braves Trail]:[Winter Street]],Table1[[#This Row],[Wooded Way]:[Ridley 8"]])</f>
        <v>0</v>
      </c>
      <c r="R368" s="4"/>
    </row>
    <row r="369" spans="1:18" x14ac:dyDescent="0.25">
      <c r="A369" s="16">
        <f>Table1[[#This Row],[Date]]</f>
        <v>45652.041666666664</v>
      </c>
      <c r="B369" s="3">
        <v>45652.041666666664</v>
      </c>
      <c r="C369" s="23"/>
      <c r="D369" s="13"/>
      <c r="E369" s="4"/>
      <c r="F369" s="4"/>
      <c r="G369" s="4"/>
      <c r="H369" s="5"/>
      <c r="I369" s="4"/>
      <c r="J369" s="4"/>
      <c r="K369" s="13">
        <f t="shared" si="4"/>
        <v>0</v>
      </c>
      <c r="L369" s="4"/>
      <c r="M369" s="4"/>
      <c r="P369" s="4"/>
      <c r="Q369" s="4">
        <f>SUM(Table1[[#This Row],[Ridge Road]:[Orange St.]],Table1[[#This Row],[Braves Trail]:[Winter Street]],Table1[[#This Row],[Wooded Way]:[Ridley 8"]])</f>
        <v>0</v>
      </c>
      <c r="R369" s="4"/>
    </row>
    <row r="370" spans="1:18" x14ac:dyDescent="0.25">
      <c r="A370" s="16">
        <f>Table1[[#This Row],[Date]]</f>
        <v>45653.041666666664</v>
      </c>
      <c r="B370" s="3">
        <v>45653.041666666664</v>
      </c>
      <c r="C370" s="23"/>
      <c r="D370" s="13"/>
      <c r="E370" s="4"/>
      <c r="F370" s="4"/>
      <c r="G370" s="4"/>
      <c r="H370" s="5"/>
      <c r="I370" s="4"/>
      <c r="J370" s="4"/>
      <c r="K370" s="13">
        <f t="shared" si="4"/>
        <v>0</v>
      </c>
      <c r="L370" s="4"/>
      <c r="M370" s="4"/>
      <c r="P370" s="4"/>
      <c r="Q370" s="4">
        <f>SUM(Table1[[#This Row],[Ridge Road]:[Orange St.]],Table1[[#This Row],[Braves Trail]:[Winter Street]],Table1[[#This Row],[Wooded Way]:[Ridley 8"]])</f>
        <v>0</v>
      </c>
      <c r="R370" s="4"/>
    </row>
    <row r="371" spans="1:18" x14ac:dyDescent="0.25">
      <c r="A371" s="16">
        <f>Table1[[#This Row],[Date]]</f>
        <v>45654.041666666664</v>
      </c>
      <c r="B371" s="3">
        <v>45654.041666666664</v>
      </c>
      <c r="C371" s="23"/>
      <c r="D371" s="13"/>
      <c r="E371" s="4"/>
      <c r="F371" s="4"/>
      <c r="G371" s="4"/>
      <c r="H371" s="5"/>
      <c r="I371" s="4"/>
      <c r="J371" s="4"/>
      <c r="K371" s="13">
        <f t="shared" si="4"/>
        <v>0</v>
      </c>
      <c r="L371" s="4"/>
      <c r="M371" s="4"/>
      <c r="P371" s="4"/>
      <c r="Q371" s="4">
        <f>SUM(Table1[[#This Row],[Ridge Road]:[Orange St.]],Table1[[#This Row],[Braves Trail]:[Winter Street]],Table1[[#This Row],[Wooded Way]:[Ridley 8"]])</f>
        <v>0</v>
      </c>
      <c r="R371" s="4"/>
    </row>
    <row r="372" spans="1:18" x14ac:dyDescent="0.25">
      <c r="A372" s="16">
        <f>Table1[[#This Row],[Date]]</f>
        <v>45655.041666666664</v>
      </c>
      <c r="B372" s="3">
        <v>45655.041666666664</v>
      </c>
      <c r="C372" s="23"/>
      <c r="D372" s="13"/>
      <c r="E372" s="4"/>
      <c r="F372" s="4"/>
      <c r="G372" s="4"/>
      <c r="H372" s="5"/>
      <c r="I372" s="4"/>
      <c r="J372" s="4"/>
      <c r="K372" s="13">
        <f t="shared" si="4"/>
        <v>0</v>
      </c>
      <c r="L372" s="4"/>
      <c r="M372" s="4"/>
      <c r="P372" s="4"/>
      <c r="Q372" s="4">
        <f>SUM(Table1[[#This Row],[Ridge Road]:[Orange St.]],Table1[[#This Row],[Braves Trail]:[Winter Street]],Table1[[#This Row],[Wooded Way]:[Ridley 8"]])</f>
        <v>0</v>
      </c>
      <c r="R372" s="4"/>
    </row>
    <row r="373" spans="1:18" x14ac:dyDescent="0.25">
      <c r="A373" s="16">
        <f>Table1[[#This Row],[Date]]</f>
        <v>45656.041666666664</v>
      </c>
      <c r="B373" s="3">
        <v>45656.041666666664</v>
      </c>
      <c r="C373" s="23"/>
      <c r="D373" s="13"/>
      <c r="E373" s="4"/>
      <c r="F373" s="4"/>
      <c r="G373" s="4"/>
      <c r="H373" s="5"/>
      <c r="I373" s="4"/>
      <c r="J373" s="4"/>
      <c r="K373" s="13">
        <f t="shared" si="4"/>
        <v>0</v>
      </c>
      <c r="L373" s="4"/>
      <c r="M373" s="4"/>
      <c r="P373" s="4"/>
      <c r="Q373" s="4">
        <f>SUM(Table1[[#This Row],[Ridge Road]:[Orange St.]],Table1[[#This Row],[Braves Trail]:[Winter Street]],Table1[[#This Row],[Wooded Way]:[Ridley 8"]])</f>
        <v>0</v>
      </c>
      <c r="R373" s="4"/>
    </row>
  </sheetData>
  <mergeCells count="4">
    <mergeCell ref="D7:G7"/>
    <mergeCell ref="H7:J7"/>
    <mergeCell ref="K7:O7"/>
    <mergeCell ref="P7:R7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T16"/>
  <sheetViews>
    <sheetView tabSelected="1" workbookViewId="0">
      <selection activeCell="E33" sqref="E33"/>
    </sheetView>
  </sheetViews>
  <sheetFormatPr defaultRowHeight="15" x14ac:dyDescent="0.25"/>
  <cols>
    <col min="1" max="1" width="3" bestFit="1" customWidth="1"/>
    <col min="2" max="2" width="10.85546875" bestFit="1" customWidth="1"/>
    <col min="3" max="3" width="8.42578125" bestFit="1" customWidth="1"/>
    <col min="4" max="5" width="11.5703125" bestFit="1" customWidth="1"/>
    <col min="6" max="6" width="13.140625" bestFit="1" customWidth="1"/>
    <col min="7" max="7" width="10.5703125" bestFit="1" customWidth="1"/>
    <col min="8" max="8" width="12.5703125" bestFit="1" customWidth="1"/>
    <col min="9" max="9" width="14.7109375" customWidth="1"/>
    <col min="10" max="10" width="13.140625" bestFit="1" customWidth="1"/>
    <col min="11" max="11" width="13.28515625" bestFit="1" customWidth="1"/>
    <col min="12" max="12" width="12.85546875" bestFit="1" customWidth="1"/>
    <col min="13" max="13" width="13.42578125" bestFit="1" customWidth="1"/>
    <col min="14" max="14" width="11.5703125" bestFit="1" customWidth="1"/>
    <col min="15" max="15" width="8.85546875" bestFit="1" customWidth="1"/>
    <col min="16" max="18" width="16.42578125" customWidth="1"/>
    <col min="19" max="19" width="9.42578125" customWidth="1"/>
    <col min="20" max="20" width="9.7109375" bestFit="1" customWidth="1"/>
    <col min="23" max="23" width="9.7109375" bestFit="1" customWidth="1"/>
  </cols>
  <sheetData>
    <row r="2" spans="1:20" x14ac:dyDescent="0.25">
      <c r="B2" s="14">
        <v>2022</v>
      </c>
      <c r="C2" s="34" t="s">
        <v>14</v>
      </c>
      <c r="D2" s="37" t="s">
        <v>25</v>
      </c>
      <c r="E2" s="38"/>
      <c r="F2" s="38"/>
      <c r="G2" s="39"/>
      <c r="H2" s="37" t="s">
        <v>26</v>
      </c>
      <c r="I2" s="39"/>
      <c r="J2" s="36" t="s">
        <v>27</v>
      </c>
      <c r="K2" s="36"/>
      <c r="L2" s="36"/>
      <c r="M2" s="36"/>
      <c r="N2" s="36"/>
      <c r="O2" s="36"/>
      <c r="P2" s="36" t="s">
        <v>28</v>
      </c>
      <c r="Q2" s="36"/>
      <c r="R2" s="36"/>
    </row>
    <row r="3" spans="1:20" x14ac:dyDescent="0.25">
      <c r="B3" s="15" t="s">
        <v>12</v>
      </c>
      <c r="C3" s="35"/>
      <c r="D3" s="15" t="s">
        <v>7</v>
      </c>
      <c r="E3" s="15" t="s">
        <v>2</v>
      </c>
      <c r="F3" s="15" t="s">
        <v>1</v>
      </c>
      <c r="G3" s="15" t="s">
        <v>15</v>
      </c>
      <c r="H3" s="15" t="s">
        <v>8</v>
      </c>
      <c r="I3" s="15" t="s">
        <v>0</v>
      </c>
      <c r="J3" s="15" t="s">
        <v>3</v>
      </c>
      <c r="K3" s="15" t="s">
        <v>16</v>
      </c>
      <c r="L3" s="15" t="s">
        <v>5</v>
      </c>
      <c r="M3" s="15" t="s">
        <v>6</v>
      </c>
      <c r="N3" s="15" t="s">
        <v>17</v>
      </c>
      <c r="O3" s="15" t="s">
        <v>18</v>
      </c>
      <c r="P3" s="15" t="s">
        <v>4</v>
      </c>
      <c r="Q3" s="15" t="s">
        <v>19</v>
      </c>
      <c r="R3" s="15" t="s">
        <v>20</v>
      </c>
    </row>
    <row r="4" spans="1:20" x14ac:dyDescent="0.25">
      <c r="A4">
        <v>1</v>
      </c>
      <c r="B4" s="11" t="s">
        <v>29</v>
      </c>
      <c r="C4" s="24">
        <f>SUMPRODUCT((MONTH(Table1[Column1])=A4)*(Table1[24-Hr Rain (in)]))</f>
        <v>6.85</v>
      </c>
      <c r="D4" s="27">
        <f>SUMPRODUCT((MONTH(Table1[Column1])=A4)*(Table1[Lemon St]))</f>
        <v>10057888</v>
      </c>
      <c r="E4" s="17">
        <f>SUMPRODUCT((MONTH(Table1[Column1])=A4)*(Table1[Ridge Road]))</f>
        <v>1114999.3534088135</v>
      </c>
      <c r="F4" s="17">
        <f>SUMPRODUCT((MONTH(Table1[Column1])=A4)*(Table1[Orange Creek]))</f>
        <v>2647487.0071411133</v>
      </c>
      <c r="G4" s="17">
        <f>SUMPRODUCT((MONTH(Table1[Column1])=A4)*(Table1[Orange St.]))</f>
        <v>585601.11045837402</v>
      </c>
      <c r="H4" s="27">
        <f>SUMPRODUCT((MONTH(Table1[Column1])=A4)*(Table1[Lincon St]))</f>
        <v>13016723.907470703</v>
      </c>
      <c r="I4" s="17">
        <f>SUMPRODUCT((MONTH(Table1[Column1])=A4)*(Table1[Braves Trail]))</f>
        <v>2004487.1520996094</v>
      </c>
      <c r="J4" s="17">
        <f>SUMPRODUCT((MONTH(Table1[Column1])=A4)*(Table1[Winter Street]))</f>
        <v>3214371.6201782227</v>
      </c>
      <c r="K4" s="27">
        <f>SUMPRODUCT((MONTH(Table1[Column1])=A4)*(Table1[Plant Effluent]))</f>
        <v>57993000</v>
      </c>
      <c r="L4" s="17">
        <f>SUMPRODUCT((MONTH(Table1[Column1])=A4)*(Table1[Wooded Way]))</f>
        <v>708401.57890319824</v>
      </c>
      <c r="M4" s="17">
        <f>SUMPRODUCT((MONTH(Table1[Column1])=A4)*(Table1[Media Station]))</f>
        <v>924402.20832824707</v>
      </c>
      <c r="N4" s="17">
        <f>SUMPRODUCT((MONTH(Table1[Column1])=A4)*(Table1[Ridley 4"]))</f>
        <v>4059510.0000000005</v>
      </c>
      <c r="O4" s="17">
        <f>SUMPRODUCT((MONTH(Table1[Column1])=A4)*(Table1[Ridley 8"]))</f>
        <v>0</v>
      </c>
      <c r="P4" s="17">
        <f>SUMPRODUCT((MONTH(Table1[Column1])=A4)*(Table1[Elwyn]))</f>
        <v>2543689.8727416992</v>
      </c>
      <c r="Q4" s="17" cm="1">
        <f t="array" ref="Q4">SUMPRODUCT((MONTH(Table1[Column1])=A4)*(Table1[UPT Metered]))</f>
        <v>15259260.030517578</v>
      </c>
      <c r="R4" s="17">
        <f>SUMPRODUCT((MONTH(Table1[Column1])=A4)*(Table1[UPT Unmetered]))</f>
        <v>645575</v>
      </c>
      <c r="T4" s="20"/>
    </row>
    <row r="5" spans="1:20" x14ac:dyDescent="0.25">
      <c r="A5">
        <v>2</v>
      </c>
      <c r="B5" s="11" t="s">
        <v>30</v>
      </c>
      <c r="C5" s="24">
        <f>SUMPRODUCT((MONTH(Table1[Column1])=A5)*(Table1[24-Hr Rain (in)]))</f>
        <v>2.1000000000000005</v>
      </c>
      <c r="D5" s="27">
        <f>SUMPRODUCT((MONTH(Table1[Column1])=A5)*(Table1[Lemon St]))</f>
        <v>8292832</v>
      </c>
      <c r="E5" s="17">
        <f>SUMPRODUCT((MONTH(Table1[Column1])=A5)*(Table1[Ridge Road]))</f>
        <v>758000.79154968262</v>
      </c>
      <c r="F5" s="17">
        <f>SUMPRODUCT((MONTH(Table1[Column1])=A5)*(Table1[Orange Creek]))</f>
        <v>2184283.2641601563</v>
      </c>
      <c r="G5" s="17">
        <f>SUMPRODUCT((MONTH(Table1[Column1])=A5)*(Table1[Orange St.]))</f>
        <v>577701.15280151367</v>
      </c>
      <c r="H5" s="27">
        <f>SUMPRODUCT((MONTH(Table1[Column1])=A5)*(Table1[Lincon St]))</f>
        <v>10839527.923583984</v>
      </c>
      <c r="I5" s="17">
        <f>SUMPRODUCT((MONTH(Table1[Column1])=A5)*(Table1[Braves Trail]))</f>
        <v>1517693.4356689453</v>
      </c>
      <c r="J5" s="17">
        <f>SUMPRODUCT((MONTH(Table1[Column1])=A5)*(Table1[Winter Street]))</f>
        <v>2604876.8463134766</v>
      </c>
      <c r="K5" s="27">
        <f>SUMPRODUCT((MONTH(Table1[Column1])=A5)*(Table1[Plant Effluent]))</f>
        <v>47641000</v>
      </c>
      <c r="L5" s="17">
        <f>SUMPRODUCT((MONTH(Table1[Column1])=A5)*(Table1[Wooded Way]))</f>
        <v>637901.38244628906</v>
      </c>
      <c r="M5" s="17">
        <f>SUMPRODUCT((MONTH(Table1[Column1])=A5)*(Table1[Media Station]))</f>
        <v>811902.04620361328</v>
      </c>
      <c r="N5" s="17">
        <f>SUMPRODUCT((MONTH(Table1[Column1])=A5)*(Table1[Ridley 4"]))</f>
        <v>3334870.0000000005</v>
      </c>
      <c r="O5" s="17">
        <f>SUMPRODUCT((MONTH(Table1[Column1])=A5)*(Table1[Ridley 8"]))</f>
        <v>0</v>
      </c>
      <c r="P5" s="17">
        <f>SUMPRODUCT((MONTH(Table1[Column1])=A5)*(Table1[Elwyn]))</f>
        <v>1638891.5863037109</v>
      </c>
      <c r="Q5" s="17">
        <f>SUMPRODUCT((MONTH(Table1[Column1])=A5)*(Table1[UPT Metered]))</f>
        <v>12427228.919143677</v>
      </c>
      <c r="R5" s="17">
        <f>SUMPRODUCT((MONTH(Table1[Column1])=A5)*(Table1[UPT Unmetered]))</f>
        <v>603925</v>
      </c>
      <c r="T5" s="20"/>
    </row>
    <row r="6" spans="1:20" x14ac:dyDescent="0.25">
      <c r="A6">
        <v>3</v>
      </c>
      <c r="B6" s="11" t="s">
        <v>31</v>
      </c>
      <c r="C6" s="24">
        <f>SUMPRODUCT((MONTH(Table1[Column1])=A6)*(Table1[24-Hr Rain (in)]))</f>
        <v>9.1</v>
      </c>
      <c r="D6" s="27">
        <f>SUMPRODUCT((MONTH(Table1[Column1])=A6)*(Table1[Lemon St]))</f>
        <v>10260736</v>
      </c>
      <c r="E6" s="17">
        <f>SUMPRODUCT((MONTH(Table1[Column1])=A6)*(Table1[Ridge Road]))</f>
        <v>905401.44538879395</v>
      </c>
      <c r="F6" s="17">
        <f>SUMPRODUCT((MONTH(Table1[Column1])=A6)*(Table1[Orange Creek]))</f>
        <v>2718478.401184082</v>
      </c>
      <c r="G6" s="17">
        <f>SUMPRODUCT((MONTH(Table1[Column1])=A6)*(Table1[Orange St.]))</f>
        <v>612201.21192932129</v>
      </c>
      <c r="H6" s="27">
        <f>SUMPRODUCT((MONTH(Table1[Column1])=A6)*(Table1[Lincon St]))</f>
        <v>13818772.842407227</v>
      </c>
      <c r="I6" s="17">
        <f>SUMPRODUCT((MONTH(Table1[Column1])=A6)*(Table1[Braves Trail]))</f>
        <v>2133085.1898193359</v>
      </c>
      <c r="J6" s="17">
        <f>SUMPRODUCT((MONTH(Table1[Column1])=A6)*(Table1[Winter Street]))</f>
        <v>3352171.4782714844</v>
      </c>
      <c r="K6" s="27">
        <f>SUMPRODUCT((MONTH(Table1[Column1])=A6)*(Table1[Plant Effluent]))</f>
        <v>57794000</v>
      </c>
      <c r="L6" s="17">
        <f>SUMPRODUCT((MONTH(Table1[Column1])=A6)*(Table1[Wooded Way]))</f>
        <v>662601.40419006348</v>
      </c>
      <c r="M6" s="17">
        <f>SUMPRODUCT((MONTH(Table1[Column1])=A6)*(Table1[Media Station]))</f>
        <v>882802.13928222656</v>
      </c>
      <c r="N6" s="17">
        <f>SUMPRODUCT((MONTH(Table1[Column1])=A6)*(Table1[Ridley 4"]))</f>
        <v>4045580.0000000005</v>
      </c>
      <c r="O6" s="17">
        <f>SUMPRODUCT((MONTH(Table1[Column1])=A6)*(Table1[Ridley 8"]))</f>
        <v>0</v>
      </c>
      <c r="P6" s="17">
        <f>SUMPRODUCT((MONTH(Table1[Column1])=A6)*(Table1[Elwyn]))</f>
        <v>2774389.5645141602</v>
      </c>
      <c r="Q6" s="17">
        <f>SUMPRODUCT((MONTH(Table1[Column1])=A6)*(Table1[UPT Metered]))</f>
        <v>15312321.270065308</v>
      </c>
      <c r="R6" s="17">
        <f>SUMPRODUCT((MONTH(Table1[Column1])=A6)*(Table1[UPT Unmetered]))</f>
        <v>645575</v>
      </c>
      <c r="T6" s="20"/>
    </row>
    <row r="7" spans="1:20" x14ac:dyDescent="0.25">
      <c r="A7">
        <v>4</v>
      </c>
      <c r="B7" s="11" t="s">
        <v>32</v>
      </c>
      <c r="C7" s="24">
        <f>SUMPRODUCT((MONTH(Table1[Column1])=A7)*(Table1[24-Hr Rain (in)]))</f>
        <v>0</v>
      </c>
      <c r="D7" s="27">
        <f>SUMPRODUCT((MONTH(Table1[Column1])=A7)*(Table1[Lemon St]))</f>
        <v>0</v>
      </c>
      <c r="E7" s="17">
        <f>SUMPRODUCT((MONTH(Table1[Column1])=A7)*(Table1[Ridge Road]))</f>
        <v>0</v>
      </c>
      <c r="F7" s="17">
        <f>SUMPRODUCT((MONTH(Table1[Column1])=A7)*(Table1[Orange Creek]))</f>
        <v>0</v>
      </c>
      <c r="G7" s="17">
        <f>SUMPRODUCT((MONTH(Table1[Column1])=A7)*(Table1[Orange St.]))</f>
        <v>0</v>
      </c>
      <c r="H7" s="27">
        <f>SUMPRODUCT((MONTH(Table1[Column1])=A7)*(Table1[Lincon St]))</f>
        <v>0</v>
      </c>
      <c r="I7" s="17">
        <f>SUMPRODUCT((MONTH(Table1[Column1])=A7)*(Table1[Braves Trail]))</f>
        <v>0</v>
      </c>
      <c r="J7" s="17">
        <f>SUMPRODUCT((MONTH(Table1[Column1])=A7)*(Table1[Winter Street]))</f>
        <v>0</v>
      </c>
      <c r="K7" s="27">
        <f>SUMPRODUCT((MONTH(Table1[Column1])=A7)*(Table1[Plant Effluent]))</f>
        <v>0</v>
      </c>
      <c r="L7" s="17">
        <f>SUMPRODUCT((MONTH(Table1[Column1])=A7)*(Table1[Wooded Way]))</f>
        <v>0</v>
      </c>
      <c r="M7" s="17">
        <f>SUMPRODUCT((MONTH(Table1[Column1])=A7)*(Table1[Media Station]))</f>
        <v>0</v>
      </c>
      <c r="N7" s="17">
        <f>SUMPRODUCT((MONTH(Table1[Column1])=A7)*(Table1[Ridley 4"]))</f>
        <v>0</v>
      </c>
      <c r="O7" s="17">
        <f>SUMPRODUCT((MONTH(Table1[Column1])=A7)*(Table1[Ridley 8"]))</f>
        <v>0</v>
      </c>
      <c r="P7" s="17">
        <f>SUMPRODUCT((MONTH(Table1[Column1])=A7)*(Table1[Elwyn]))</f>
        <v>0</v>
      </c>
      <c r="Q7" s="17">
        <f>SUMPRODUCT((MONTH(Table1[Column1])=A7)*(Table1[UPT Metered]))</f>
        <v>0</v>
      </c>
      <c r="R7" s="17">
        <f>SUMPRODUCT((MONTH(Table1[Column1])=A7)*(Table1[UPT Unmetered]))</f>
        <v>0</v>
      </c>
      <c r="T7" s="20"/>
    </row>
    <row r="8" spans="1:20" x14ac:dyDescent="0.25">
      <c r="A8">
        <v>5</v>
      </c>
      <c r="B8" s="11" t="s">
        <v>33</v>
      </c>
      <c r="C8" s="24">
        <f>SUMPRODUCT((MONTH(Table1[Column1])=A8)*(Table1[24-Hr Rain (in)]))</f>
        <v>0</v>
      </c>
      <c r="D8" s="27">
        <f>SUMPRODUCT((MONTH(Table1[Column1])=A8)*(Table1[Lemon St]))</f>
        <v>0</v>
      </c>
      <c r="E8" s="17">
        <f>SUMPRODUCT((MONTH(Table1[Column1])=A8)*(Table1[Ridge Road]))</f>
        <v>0</v>
      </c>
      <c r="F8" s="17">
        <f>SUMPRODUCT((MONTH(Table1[Column1])=A8)*(Table1[Orange Creek]))</f>
        <v>0</v>
      </c>
      <c r="G8" s="17">
        <f>SUMPRODUCT((MONTH(Table1[Column1])=A8)*(Table1[Orange St.]))</f>
        <v>0</v>
      </c>
      <c r="H8" s="27">
        <f>SUMPRODUCT((MONTH(Table1[Column1])=A8)*(Table1[Lincon St]))</f>
        <v>0</v>
      </c>
      <c r="I8" s="17">
        <f>SUMPRODUCT((MONTH(Table1[Column1])=A8)*(Table1[Braves Trail]))</f>
        <v>0</v>
      </c>
      <c r="J8" s="17">
        <f>SUMPRODUCT((MONTH(Table1[Column1])=A8)*(Table1[Winter Street]))</f>
        <v>0</v>
      </c>
      <c r="K8" s="27">
        <f>SUMPRODUCT((MONTH(Table1[Column1])=A8)*(Table1[Plant Effluent]))</f>
        <v>0</v>
      </c>
      <c r="L8" s="17">
        <f>SUMPRODUCT((MONTH(Table1[Column1])=A8)*(Table1[Wooded Way]))</f>
        <v>0</v>
      </c>
      <c r="M8" s="17">
        <f>SUMPRODUCT((MONTH(Table1[Column1])=A8)*(Table1[Media Station]))</f>
        <v>0</v>
      </c>
      <c r="N8" s="17">
        <f>SUMPRODUCT((MONTH(Table1[Column1])=A8)*(Table1[Ridley 4"]))</f>
        <v>0</v>
      </c>
      <c r="O8" s="17">
        <f>SUMPRODUCT((MONTH(Table1[Column1])=A8)*(Table1[Ridley 8"]))</f>
        <v>0</v>
      </c>
      <c r="P8" s="17">
        <f>SUMPRODUCT((MONTH(Table1[Column1])=A8)*(Table1[Elwyn]))</f>
        <v>0</v>
      </c>
      <c r="Q8" s="17">
        <f>SUMPRODUCT((MONTH(Table1[Column1])=A8)*(Table1[UPT Metered]))</f>
        <v>0</v>
      </c>
      <c r="R8" s="17">
        <f>SUMPRODUCT((MONTH(Table1[Column1])=A8)*(Table1[UPT Unmetered]))</f>
        <v>0</v>
      </c>
      <c r="T8" s="20"/>
    </row>
    <row r="9" spans="1:20" x14ac:dyDescent="0.25">
      <c r="A9">
        <v>6</v>
      </c>
      <c r="B9" s="11" t="s">
        <v>34</v>
      </c>
      <c r="C9" s="24">
        <f>SUMPRODUCT((MONTH(Table1[Column1])=A9)*(Table1[24-Hr Rain (in)]))</f>
        <v>0</v>
      </c>
      <c r="D9" s="27">
        <f>SUMPRODUCT((MONTH(Table1[Column1])=A9)*(Table1[Lemon St]))</f>
        <v>0</v>
      </c>
      <c r="E9" s="17">
        <f>SUMPRODUCT((MONTH(Table1[Column1])=A9)*(Table1[Ridge Road]))</f>
        <v>0</v>
      </c>
      <c r="F9" s="17">
        <f>SUMPRODUCT((MONTH(Table1[Column1])=A9)*(Table1[Orange Creek]))</f>
        <v>0</v>
      </c>
      <c r="G9" s="17">
        <f>SUMPRODUCT((MONTH(Table1[Column1])=A9)*(Table1[Orange St.]))</f>
        <v>0</v>
      </c>
      <c r="H9" s="27">
        <f>SUMPRODUCT((MONTH(Table1[Column1])=A9)*(Table1[Lincon St]))</f>
        <v>0</v>
      </c>
      <c r="I9" s="17">
        <f>SUMPRODUCT((MONTH(Table1[Column1])=A9)*(Table1[Braves Trail]))</f>
        <v>0</v>
      </c>
      <c r="J9" s="17">
        <f>SUMPRODUCT((MONTH(Table1[Column1])=A9)*(Table1[Winter Street]))</f>
        <v>0</v>
      </c>
      <c r="K9" s="27">
        <f>SUMPRODUCT((MONTH(Table1[Column1])=A9)*(Table1[Plant Effluent]))</f>
        <v>0</v>
      </c>
      <c r="L9" s="17">
        <f>SUMPRODUCT((MONTH(Table1[Column1])=A9)*(Table1[Wooded Way]))</f>
        <v>0</v>
      </c>
      <c r="M9" s="17">
        <f>SUMPRODUCT((MONTH(Table1[Column1])=A9)*(Table1[Media Station]))</f>
        <v>0</v>
      </c>
      <c r="N9" s="17">
        <f>SUMPRODUCT((MONTH(Table1[Column1])=A9)*(Table1[Ridley 4"]))</f>
        <v>0</v>
      </c>
      <c r="O9" s="17">
        <f>SUMPRODUCT((MONTH(Table1[Column1])=A9)*(Table1[Ridley 8"]))</f>
        <v>0</v>
      </c>
      <c r="P9" s="17">
        <f>SUMPRODUCT((MONTH(Table1[Column1])=A9)*(Table1[Elwyn]))</f>
        <v>0</v>
      </c>
      <c r="Q9" s="17">
        <f>SUMPRODUCT((MONTH(Table1[Column1])=A9)*(Table1[UPT Metered]))</f>
        <v>0</v>
      </c>
      <c r="R9" s="17">
        <f>SUMPRODUCT((MONTH(Table1[Column1])=A9)*(Table1[UPT Unmetered]))</f>
        <v>0</v>
      </c>
      <c r="T9" s="20"/>
    </row>
    <row r="10" spans="1:20" x14ac:dyDescent="0.25">
      <c r="A10">
        <v>7</v>
      </c>
      <c r="B10" s="11" t="s">
        <v>35</v>
      </c>
      <c r="C10" s="24">
        <f>SUMPRODUCT((MONTH(Table1[Column1])=A10)*(Table1[24-Hr Rain (in)]))</f>
        <v>0</v>
      </c>
      <c r="D10" s="27">
        <f>SUMPRODUCT((MONTH(Table1[Column1])=A10)*(Table1[Lemon St]))</f>
        <v>0</v>
      </c>
      <c r="E10" s="17">
        <f>SUMPRODUCT((MONTH(Table1[Column1])=A10)*(Table1[Ridge Road]))</f>
        <v>0</v>
      </c>
      <c r="F10" s="17">
        <f>SUMPRODUCT((MONTH(Table1[Column1])=A10)*(Table1[Orange Creek]))</f>
        <v>0</v>
      </c>
      <c r="G10" s="17">
        <f>SUMPRODUCT((MONTH(Table1[Column1])=A10)*(Table1[Orange St.]))</f>
        <v>0</v>
      </c>
      <c r="H10" s="27">
        <f>SUMPRODUCT((MONTH(Table1[Column1])=A10)*(Table1[Lincon St]))</f>
        <v>0</v>
      </c>
      <c r="I10" s="17">
        <f>SUMPRODUCT((MONTH(Table1[Column1])=A10)*(Table1[Braves Trail]))</f>
        <v>0</v>
      </c>
      <c r="J10" s="17">
        <f>SUMPRODUCT((MONTH(Table1[Column1])=A10)*(Table1[Winter Street]))</f>
        <v>0</v>
      </c>
      <c r="K10" s="27">
        <f>SUMPRODUCT((MONTH(Table1[Column1])=A10)*(Table1[Plant Effluent]))</f>
        <v>0</v>
      </c>
      <c r="L10" s="17">
        <f>SUMPRODUCT((MONTH(Table1[Column1])=A10)*(Table1[Wooded Way]))</f>
        <v>0</v>
      </c>
      <c r="M10" s="17">
        <f>SUMPRODUCT((MONTH(Table1[Column1])=A10)*(Table1[Media Station]))</f>
        <v>0</v>
      </c>
      <c r="N10" s="17">
        <f>SUMPRODUCT((MONTH(Table1[Column1])=A10)*(Table1[Ridley 4"]))</f>
        <v>0</v>
      </c>
      <c r="O10" s="17">
        <f>SUMPRODUCT((MONTH(Table1[Column1])=A10)*(Table1[Ridley 8"]))</f>
        <v>0</v>
      </c>
      <c r="P10" s="17">
        <f>SUMPRODUCT((MONTH(Table1[Column1])=A10)*(Table1[Elwyn]))</f>
        <v>0</v>
      </c>
      <c r="Q10" s="17">
        <f>SUMPRODUCT((MONTH(Table1[Column1])=A10)*(Table1[UPT Metered]))</f>
        <v>0</v>
      </c>
      <c r="R10" s="17">
        <f>SUMPRODUCT((MONTH(Table1[Column1])=A10)*(Table1[UPT Unmetered]))</f>
        <v>0</v>
      </c>
      <c r="T10" s="20"/>
    </row>
    <row r="11" spans="1:20" x14ac:dyDescent="0.25">
      <c r="A11">
        <v>8</v>
      </c>
      <c r="B11" s="11" t="s">
        <v>36</v>
      </c>
      <c r="C11" s="24">
        <f>SUMPRODUCT((MONTH(Table1[Column1])=A11)*(Table1[24-Hr Rain (in)]))</f>
        <v>0</v>
      </c>
      <c r="D11" s="27">
        <f>SUMPRODUCT((MONTH(Table1[Column1])=A11)*(Table1[Lemon St]))</f>
        <v>0</v>
      </c>
      <c r="E11" s="17">
        <f>SUMPRODUCT((MONTH(Table1[Column1])=A11)*(Table1[Ridge Road]))</f>
        <v>0</v>
      </c>
      <c r="F11" s="17">
        <f>SUMPRODUCT((MONTH(Table1[Column1])=A11)*(Table1[Orange Creek]))</f>
        <v>0</v>
      </c>
      <c r="G11" s="17">
        <f>SUMPRODUCT((MONTH(Table1[Column1])=A11)*(Table1[Orange St.]))</f>
        <v>0</v>
      </c>
      <c r="H11" s="27">
        <f>SUMPRODUCT((MONTH(Table1[Column1])=A11)*(Table1[Lincon St]))</f>
        <v>0</v>
      </c>
      <c r="I11" s="17">
        <f>SUMPRODUCT((MONTH(Table1[Column1])=A11)*(Table1[Braves Trail]))</f>
        <v>0</v>
      </c>
      <c r="J11" s="17">
        <f>SUMPRODUCT((MONTH(Table1[Column1])=A11)*(Table1[Winter Street]))</f>
        <v>0</v>
      </c>
      <c r="K11" s="27">
        <f>SUMPRODUCT((MONTH(Table1[Column1])=A11)*(Table1[Plant Effluent]))</f>
        <v>0</v>
      </c>
      <c r="L11" s="17">
        <f>SUMPRODUCT((MONTH(Table1[Column1])=A11)*(Table1[Wooded Way]))</f>
        <v>0</v>
      </c>
      <c r="M11" s="17">
        <f>SUMPRODUCT((MONTH(Table1[Column1])=A11)*(Table1[Media Station]))</f>
        <v>0</v>
      </c>
      <c r="N11" s="17">
        <f>SUMPRODUCT((MONTH(Table1[Column1])=A11)*(Table1[Ridley 4"]))</f>
        <v>0</v>
      </c>
      <c r="O11" s="17">
        <f>SUMPRODUCT((MONTH(Table1[Column1])=A11)*(Table1[Ridley 8"]))</f>
        <v>0</v>
      </c>
      <c r="P11" s="17">
        <f>SUMPRODUCT((MONTH(Table1[Column1])=A11)*(Table1[Elwyn]))</f>
        <v>0</v>
      </c>
      <c r="Q11" s="17">
        <f>SUMPRODUCT((MONTH(Table1[Column1])=A11)*(Table1[UPT Metered]))</f>
        <v>0</v>
      </c>
      <c r="R11" s="17">
        <f>SUMPRODUCT((MONTH(Table1[Column1])=A11)*(Table1[UPT Unmetered]))</f>
        <v>0</v>
      </c>
      <c r="T11" s="20"/>
    </row>
    <row r="12" spans="1:20" x14ac:dyDescent="0.25">
      <c r="A12">
        <v>9</v>
      </c>
      <c r="B12" s="11" t="s">
        <v>37</v>
      </c>
      <c r="C12" s="24">
        <f>SUMPRODUCT((MONTH(Table1[Column1])=A12)*(Table1[24-Hr Rain (in)]))</f>
        <v>0</v>
      </c>
      <c r="D12" s="27">
        <f>SUMPRODUCT((MONTH(Table1[Column1])=A12)*(Table1[Lemon St]))</f>
        <v>0</v>
      </c>
      <c r="E12" s="17">
        <f>SUMPRODUCT((MONTH(Table1[Column1])=A12)*(Table1[Ridge Road]))</f>
        <v>0</v>
      </c>
      <c r="F12" s="17">
        <f>SUMPRODUCT((MONTH(Table1[Column1])=A12)*(Table1[Orange Creek]))</f>
        <v>0</v>
      </c>
      <c r="G12" s="17">
        <f>SUMPRODUCT((MONTH(Table1[Column1])=A12)*(Table1[Orange St.]))</f>
        <v>0</v>
      </c>
      <c r="H12" s="27">
        <f>SUMPRODUCT((MONTH(Table1[Column1])=A12)*(Table1[Lincon St]))</f>
        <v>0</v>
      </c>
      <c r="I12" s="17">
        <f>SUMPRODUCT((MONTH(Table1[Column1])=A12)*(Table1[Braves Trail]))</f>
        <v>0</v>
      </c>
      <c r="J12" s="17">
        <f>SUMPRODUCT((MONTH(Table1[Column1])=A12)*(Table1[Winter Street]))</f>
        <v>0</v>
      </c>
      <c r="K12" s="27">
        <f>SUMPRODUCT((MONTH(Table1[Column1])=A12)*(Table1[Plant Effluent]))</f>
        <v>0</v>
      </c>
      <c r="L12" s="17">
        <f>SUMPRODUCT((MONTH(Table1[Column1])=A12)*(Table1[Wooded Way]))</f>
        <v>0</v>
      </c>
      <c r="M12" s="17">
        <f>SUMPRODUCT((MONTH(Table1[Column1])=A12)*(Table1[Media Station]))</f>
        <v>0</v>
      </c>
      <c r="N12" s="17">
        <f>SUMPRODUCT((MONTH(Table1[Column1])=A12)*(Table1[Ridley 4"]))</f>
        <v>0</v>
      </c>
      <c r="O12" s="17">
        <f>SUMPRODUCT((MONTH(Table1[Column1])=A12)*(Table1[Ridley 8"]))</f>
        <v>0</v>
      </c>
      <c r="P12" s="17">
        <f>SUMPRODUCT((MONTH(Table1[Column1])=A12)*(Table1[Elwyn]))</f>
        <v>0</v>
      </c>
      <c r="Q12" s="17">
        <f>SUMPRODUCT((MONTH(Table1[Column1])=A12)*(Table1[UPT Metered]))</f>
        <v>0</v>
      </c>
      <c r="R12" s="17">
        <f>SUMPRODUCT((MONTH(Table1[Column1])=A12)*(Table1[UPT Unmetered]))</f>
        <v>0</v>
      </c>
      <c r="T12" s="20"/>
    </row>
    <row r="13" spans="1:20" x14ac:dyDescent="0.25">
      <c r="A13">
        <v>10</v>
      </c>
      <c r="B13" s="11" t="s">
        <v>38</v>
      </c>
      <c r="C13" s="24">
        <f>SUMPRODUCT((MONTH(Table1[Column1])=A13)*(Table1[24-Hr Rain (in)]))</f>
        <v>0</v>
      </c>
      <c r="D13" s="27">
        <f>SUMPRODUCT((MONTH(Table1[Column1])=A13)*(Table1[Lemon St]))</f>
        <v>0</v>
      </c>
      <c r="E13" s="17">
        <f>SUMPRODUCT((MONTH(Table1[Column1])=A13)*(Table1[Ridge Road]))</f>
        <v>0</v>
      </c>
      <c r="F13" s="17">
        <f>SUMPRODUCT((MONTH(Table1[Column1])=A13)*(Table1[Orange Creek]))</f>
        <v>0</v>
      </c>
      <c r="G13" s="17">
        <f>SUMPRODUCT((MONTH(Table1[Column1])=A13)*(Table1[Orange St.]))</f>
        <v>0</v>
      </c>
      <c r="H13" s="27">
        <f>SUMPRODUCT((MONTH(Table1[Column1])=A13)*(Table1[Lincon St]))</f>
        <v>0</v>
      </c>
      <c r="I13" s="17">
        <f>SUMPRODUCT((MONTH(Table1[Column1])=A13)*(Table1[Braves Trail]))</f>
        <v>0</v>
      </c>
      <c r="J13" s="17">
        <f>SUMPRODUCT((MONTH(Table1[Column1])=A13)*(Table1[Winter Street]))</f>
        <v>0</v>
      </c>
      <c r="K13" s="27">
        <f>SUMPRODUCT((MONTH(Table1[Column1])=A13)*(Table1[Plant Effluent]))</f>
        <v>0</v>
      </c>
      <c r="L13" s="17">
        <f>SUMPRODUCT((MONTH(Table1[Column1])=A13)*(Table1[Wooded Way]))</f>
        <v>0</v>
      </c>
      <c r="M13" s="17">
        <f>SUMPRODUCT((MONTH(Table1[Column1])=A13)*(Table1[Media Station]))</f>
        <v>0</v>
      </c>
      <c r="N13" s="17">
        <f>SUMPRODUCT((MONTH(Table1[Column1])=A13)*(Table1[Ridley 4"]))</f>
        <v>0</v>
      </c>
      <c r="O13" s="17">
        <f>SUMPRODUCT((MONTH(Table1[Column1])=A13)*(Table1[Ridley 8"]))</f>
        <v>0</v>
      </c>
      <c r="P13" s="17">
        <f>SUMPRODUCT((MONTH(Table1[Column1])=A13)*(Table1[Elwyn]))</f>
        <v>0</v>
      </c>
      <c r="Q13" s="17">
        <f>SUMPRODUCT((MONTH(Table1[Column1])=A13)*(Table1[UPT Metered]))</f>
        <v>0</v>
      </c>
      <c r="R13" s="17">
        <f>SUMPRODUCT((MONTH(Table1[Column1])=A13)*(Table1[UPT Unmetered]))</f>
        <v>0</v>
      </c>
      <c r="T13" s="20"/>
    </row>
    <row r="14" spans="1:20" x14ac:dyDescent="0.25">
      <c r="A14">
        <v>11</v>
      </c>
      <c r="B14" s="11" t="s">
        <v>39</v>
      </c>
      <c r="C14" s="24">
        <f>SUMPRODUCT((MONTH(Table1[Column1])=A14)*(Table1[24-Hr Rain (in)]))</f>
        <v>0</v>
      </c>
      <c r="D14" s="27">
        <f>SUMPRODUCT((MONTH(Table1[Column1])=A14)*(Table1[Lemon St]))</f>
        <v>0</v>
      </c>
      <c r="E14" s="17">
        <f>SUMPRODUCT((MONTH(Table1[Column1])=A14)*(Table1[Ridge Road]))</f>
        <v>0</v>
      </c>
      <c r="F14" s="17">
        <f>SUMPRODUCT((MONTH(Table1[Column1])=A14)*(Table1[Orange Creek]))</f>
        <v>0</v>
      </c>
      <c r="G14" s="17">
        <f>SUMPRODUCT((MONTH(Table1[Column1])=A14)*(Table1[Orange St.]))</f>
        <v>0</v>
      </c>
      <c r="H14" s="27">
        <f>SUMPRODUCT((MONTH(Table1[Column1])=A14)*(Table1[Lincon St]))</f>
        <v>0</v>
      </c>
      <c r="I14" s="17">
        <f>SUMPRODUCT((MONTH(Table1[Column1])=A14)*(Table1[Braves Trail]))</f>
        <v>0</v>
      </c>
      <c r="J14" s="17">
        <f>SUMPRODUCT((MONTH(Table1[Column1])=A14)*(Table1[Winter Street]))</f>
        <v>0</v>
      </c>
      <c r="K14" s="27">
        <f>SUMPRODUCT((MONTH(Table1[Column1])=A14)*(Table1[Plant Effluent]))</f>
        <v>0</v>
      </c>
      <c r="L14" s="17">
        <f>SUMPRODUCT((MONTH(Table1[Column1])=A14)*(Table1[Wooded Way]))</f>
        <v>0</v>
      </c>
      <c r="M14" s="17">
        <f>SUMPRODUCT((MONTH(Table1[Column1])=A14)*(Table1[Media Station]))</f>
        <v>0</v>
      </c>
      <c r="N14" s="17">
        <f>SUMPRODUCT((MONTH(Table1[Column1])=A14)*(Table1[Ridley 4"]))</f>
        <v>0</v>
      </c>
      <c r="O14" s="17">
        <f>SUMPRODUCT((MONTH(Table1[Column1])=A14)*(Table1[Ridley 8"]))</f>
        <v>0</v>
      </c>
      <c r="P14" s="17">
        <f>SUMPRODUCT((MONTH(Table1[Column1])=A14)*(Table1[Elwyn]))</f>
        <v>0</v>
      </c>
      <c r="Q14" s="17">
        <f>SUMPRODUCT((MONTH(Table1[Column1])=A14)*(Table1[UPT Metered]))</f>
        <v>0</v>
      </c>
      <c r="R14" s="17">
        <f>SUMPRODUCT((MONTH(Table1[Column1])=A14)*(Table1[UPT Unmetered]))</f>
        <v>0</v>
      </c>
      <c r="T14" s="20"/>
    </row>
    <row r="15" spans="1:20" x14ac:dyDescent="0.25">
      <c r="A15">
        <v>12</v>
      </c>
      <c r="B15" s="11" t="s">
        <v>40</v>
      </c>
      <c r="C15" s="24">
        <f>SUMPRODUCT((MONTH(Table1[Column1])=A15)*(Table1[24-Hr Rain (in)]))</f>
        <v>0</v>
      </c>
      <c r="D15" s="27">
        <f>SUMPRODUCT((MONTH(Table1[Column1])=A15)*(Table1[Lemon St]))</f>
        <v>0</v>
      </c>
      <c r="E15" s="17">
        <f>SUMPRODUCT((MONTH(Table1[Column1])=A15)*(Table1[Ridge Road]))</f>
        <v>0</v>
      </c>
      <c r="F15" s="17">
        <f>SUMPRODUCT((MONTH(Table1[Column1])=A15)*(Table1[Orange Creek]))</f>
        <v>0</v>
      </c>
      <c r="G15" s="17">
        <f>SUMPRODUCT((MONTH(Table1[Column1])=A15)*(Table1[Orange St.]))</f>
        <v>0</v>
      </c>
      <c r="H15" s="27">
        <f>SUMPRODUCT((MONTH(Table1[Column1])=A15)*(Table1[Lincon St]))</f>
        <v>0</v>
      </c>
      <c r="I15" s="17">
        <f>SUMPRODUCT((MONTH(Table1[Column1])=A15)*(Table1[Braves Trail]))</f>
        <v>0</v>
      </c>
      <c r="J15" s="17">
        <f>SUMPRODUCT((MONTH(Table1[Column1])=A15)*(Table1[Winter Street]))</f>
        <v>0</v>
      </c>
      <c r="K15" s="27">
        <f>SUMPRODUCT((MONTH(Table1[Column1])=A15)*(Table1[Plant Effluent]))</f>
        <v>0</v>
      </c>
      <c r="L15" s="17">
        <f>SUMPRODUCT((MONTH(Table1[Column1])=A15)*(Table1[Wooded Way]))</f>
        <v>0</v>
      </c>
      <c r="M15" s="17">
        <f>SUMPRODUCT((MONTH(Table1[Column1])=A15)*(Table1[Media Station]))</f>
        <v>0</v>
      </c>
      <c r="N15" s="17">
        <f>SUMPRODUCT((MONTH(Table1[Column1])=A15)*(Table1[Ridley 4"]))</f>
        <v>0</v>
      </c>
      <c r="O15" s="17">
        <f>SUMPRODUCT((MONTH(Table1[Column1])=A15)*(Table1[Ridley 8"]))</f>
        <v>0</v>
      </c>
      <c r="P15" s="17">
        <f>SUMPRODUCT((MONTH(Table1[Column1])=A15)*(Table1[Elwyn]))</f>
        <v>0</v>
      </c>
      <c r="Q15" s="17">
        <f>SUMPRODUCT((MONTH(Table1[Column1])=A15)*(Table1[UPT Metered]))</f>
        <v>0</v>
      </c>
      <c r="R15" s="17">
        <f>SUMPRODUCT((MONTH(Table1[Column1])=A15)*(Table1[UPT Unmetered]))</f>
        <v>0</v>
      </c>
      <c r="T15" s="20"/>
    </row>
    <row r="16" spans="1:20" x14ac:dyDescent="0.25">
      <c r="B16" s="18" t="s">
        <v>41</v>
      </c>
      <c r="C16" s="25">
        <f>SUM(C4:C15)</f>
        <v>18.049999999999997</v>
      </c>
      <c r="D16" s="19">
        <f t="shared" ref="D16" si="0">SUM(D4:D15)</f>
        <v>28611456</v>
      </c>
      <c r="E16" s="19">
        <f>SUM(E4:E15)</f>
        <v>2778401.59034729</v>
      </c>
      <c r="F16" s="19">
        <f>SUM(F4:F15)</f>
        <v>7550248.6724853516</v>
      </c>
      <c r="G16" s="19">
        <f t="shared" ref="G16:P16" si="1">SUM(G4:G15)</f>
        <v>1775503.475189209</v>
      </c>
      <c r="H16" s="19">
        <f t="shared" si="1"/>
        <v>37675024.673461914</v>
      </c>
      <c r="I16" s="19">
        <f t="shared" si="1"/>
        <v>5655265.7775878906</v>
      </c>
      <c r="J16" s="19">
        <f t="shared" si="1"/>
        <v>9171419.9447631836</v>
      </c>
      <c r="K16" s="19">
        <f t="shared" si="1"/>
        <v>163428000</v>
      </c>
      <c r="L16" s="19">
        <f t="shared" si="1"/>
        <v>2008904.3655395508</v>
      </c>
      <c r="M16" s="19">
        <f t="shared" si="1"/>
        <v>2619106.3938140869</v>
      </c>
      <c r="N16" s="19">
        <f t="shared" si="1"/>
        <v>11439960.000000002</v>
      </c>
      <c r="O16" s="19">
        <f t="shared" si="1"/>
        <v>0</v>
      </c>
      <c r="P16" s="19">
        <f t="shared" si="1"/>
        <v>6956971.0235595703</v>
      </c>
      <c r="Q16" s="19">
        <f>SUM(Q4:Q15)</f>
        <v>42998810.219726563</v>
      </c>
      <c r="R16" s="19">
        <f t="shared" ref="R16" si="2">SUM(R4:R15)</f>
        <v>1895075</v>
      </c>
    </row>
  </sheetData>
  <mergeCells count="5">
    <mergeCell ref="C2:C3"/>
    <mergeCell ref="J2:O2"/>
    <mergeCell ref="P2:R2"/>
    <mergeCell ref="D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WData</vt:lpstr>
      <vt:lpstr>Daily Flow</vt:lpstr>
      <vt:lpstr>Total</vt:lpstr>
    </vt:vector>
  </TitlesOfParts>
  <Company>AQUA America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Roberts, Kyle W</dc:creator>
  <cp:lastModifiedBy>Roberts, Kyle W</cp:lastModifiedBy>
  <dcterms:created xsi:type="dcterms:W3CDTF">2021-07-07T19:44:53Z</dcterms:created>
  <dcterms:modified xsi:type="dcterms:W3CDTF">2024-08-09T15:39:13Z</dcterms:modified>
</cp:coreProperties>
</file>